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報酬履歴" sheetId="1" r:id="rId4"/>
    <sheet state="visible" name="関西電力、中国電力" sheetId="2" r:id="rId5"/>
    <sheet state="visible" name="東京電力、中部電力、東北電力、北陸電力、九州電力" sheetId="3" r:id="rId6"/>
    <sheet state="visible" name="北海道電力" sheetId="4" r:id="rId7"/>
    <sheet state="visible" name="四国電力" sheetId="5" r:id="rId8"/>
    <sheet state="visible" name="沖縄電力 " sheetId="6" r:id="rId9"/>
  </sheets>
  <definedNames/>
  <calcPr/>
  <extLst>
    <ext uri="GoogleSheetsCustomDataVersion1">
      <go:sheetsCustomData xmlns:go="http://customooxmlschemas.google.com/" r:id="rId10" roundtripDataSignature="AMtx7mj+QnrKeh/8Z+1SX3D22/dXXcZiVA=="/>
    </ext>
  </extLst>
</workbook>
</file>

<file path=xl/sharedStrings.xml><?xml version="1.0" encoding="utf-8"?>
<sst xmlns="http://schemas.openxmlformats.org/spreadsheetml/2006/main" count="124" uniqueCount="54">
  <si>
    <t>最高報酬額メモ</t>
  </si>
  <si>
    <t>サービス名</t>
  </si>
  <si>
    <t>報酬（円）</t>
  </si>
  <si>
    <t>サイト</t>
  </si>
  <si>
    <t>確認日</t>
  </si>
  <si>
    <t>おうちでんき</t>
  </si>
  <si>
    <t>モッピー</t>
  </si>
  <si>
    <t>エフエネでんき</t>
  </si>
  <si>
    <t>市場連動型のため注意、解約金9800円（不課税）</t>
  </si>
  <si>
    <t>リミックス電気</t>
  </si>
  <si>
    <t>1年間の解約縛り　11000円</t>
  </si>
  <si>
    <t>黄色セルに数値を入力</t>
  </si>
  <si>
    <t>月</t>
  </si>
  <si>
    <t>電気使用量
（kwh）</t>
  </si>
  <si>
    <t>自動計算</t>
  </si>
  <si>
    <t>関西電力</t>
  </si>
  <si>
    <t>シン・
エナジー</t>
  </si>
  <si>
    <t>ソラエネ電気</t>
  </si>
  <si>
    <t>リミックス</t>
  </si>
  <si>
    <t>HTBエナジー</t>
  </si>
  <si>
    <t>あしたでんき</t>
  </si>
  <si>
    <t>出光
昭和シェル</t>
  </si>
  <si>
    <t>大阪ガス</t>
  </si>
  <si>
    <t>段階式料金</t>
  </si>
  <si>
    <t>使用量 (kW)</t>
  </si>
  <si>
    <t>単価 (円/kW)</t>
  </si>
  <si>
    <t>一律料金</t>
  </si>
  <si>
    <t>なっトクでんき</t>
  </si>
  <si>
    <t>ウルトラ関西</t>
  </si>
  <si>
    <t>プライム関西</t>
  </si>
  <si>
    <t>ガスとセット</t>
  </si>
  <si>
    <t>～15kwh(一律)</t>
  </si>
  <si>
    <t>使用量大</t>
  </si>
  <si>
    <t>15～120</t>
  </si>
  <si>
    <t>120～300</t>
  </si>
  <si>
    <t>300～</t>
  </si>
  <si>
    <t>基本料金</t>
  </si>
  <si>
    <t>使用量小</t>
  </si>
  <si>
    <t>合計金額</t>
  </si>
  <si>
    <t>エルピオでんき</t>
  </si>
  <si>
    <t>Looopでんき</t>
  </si>
  <si>
    <t>楽天でんき</t>
  </si>
  <si>
    <t>親指でんき</t>
  </si>
  <si>
    <t>ソラエネでんき</t>
  </si>
  <si>
    <t>＋基本料金185円</t>
  </si>
  <si>
    <t>10A(最低料金)</t>
  </si>
  <si>
    <t>0～120</t>
  </si>
  <si>
    <t>121～300</t>
  </si>
  <si>
    <t>301～</t>
  </si>
  <si>
    <t>121～280</t>
  </si>
  <si>
    <t>281～</t>
  </si>
  <si>
    <t>～11kwh(一律)</t>
  </si>
  <si>
    <t>12～120</t>
  </si>
  <si>
    <t>～10kwh(一律)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</si>
</sst>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yyyy/m/d"/>
    <numFmt numFmtId="165" formatCode="0.00_ "/>
    <numFmt numFmtId="166" formatCode="0.0_ "/>
    <numFmt numFmtId="167" formatCode="#,##0_);[Red]\(#,##0\)"/>
    <numFmt numFmtId="168" formatCode="#,##0_ "/>
    <numFmt numFmtId="169" formatCode="0_);[Red]\(0\)"/>
    <numFmt numFmtId="170" formatCode="&quot;¥&quot;#,##0_);[Red]\(&quot;¥&quot;#,##0\)"/>
    <numFmt numFmtId="171" formatCode="0.00_);[Red]\(0.00\)"/>
  </numFmts>
  <fonts count="7">
    <font>
      <sz val="11.0"/>
      <color theme="1"/>
      <name val="Calibri"/>
      <scheme val="minor"/>
    </font>
    <font>
      <color theme="1"/>
      <name val="Calibri"/>
      <scheme val="minor"/>
    </font>
    <font>
      <color rgb="FFFF0000"/>
      <name val="Calibri"/>
      <scheme val="minor"/>
    </font>
    <font/>
    <font>
      <sz val="11.0"/>
      <color rgb="FFFF0000"/>
      <name val="Calibri"/>
      <scheme val="minor"/>
    </font>
    <font>
      <u/>
      <sz val="11.0"/>
      <color theme="10"/>
      <name val="MS PGothic"/>
    </font>
    <font>
      <sz val="11.0"/>
      <color rgb="FF0000FF"/>
      <name val="MS PGothic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</fills>
  <borders count="12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readingOrder="0" vertical="center"/>
    </xf>
    <xf borderId="0" fillId="0" fontId="1" numFmtId="164" xfId="0" applyAlignment="1" applyFont="1" applyNumberFormat="1">
      <alignment readingOrder="0" vertical="center"/>
    </xf>
    <xf borderId="0" fillId="0" fontId="2" numFmtId="0" xfId="0" applyAlignment="1" applyFont="1">
      <alignment readingOrder="0" vertical="center"/>
    </xf>
    <xf borderId="1" fillId="2" fontId="0" numFmtId="0" xfId="0" applyAlignment="1" applyBorder="1" applyFill="1" applyFont="1">
      <alignment vertical="center"/>
    </xf>
    <xf borderId="2" fillId="0" fontId="0" numFmtId="0" xfId="0" applyAlignment="1" applyBorder="1" applyFont="1">
      <alignment horizontal="center" vertical="center"/>
    </xf>
    <xf borderId="2" fillId="0" fontId="0" numFmtId="0" xfId="0" applyAlignment="1" applyBorder="1" applyFont="1">
      <alignment horizontal="center" shrinkToFit="0" vertical="center" wrapText="1"/>
    </xf>
    <xf borderId="3" fillId="3" fontId="0" numFmtId="0" xfId="0" applyAlignment="1" applyBorder="1" applyFill="1" applyFont="1">
      <alignment horizontal="center" vertical="center"/>
    </xf>
    <xf borderId="4" fillId="0" fontId="3" numFmtId="0" xfId="0" applyAlignment="1" applyBorder="1" applyFont="1">
      <alignment vertical="center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left" readingOrder="0" vertical="center"/>
    </xf>
    <xf borderId="5" fillId="0" fontId="0" numFmtId="0" xfId="0" applyAlignment="1" applyBorder="1" applyFont="1">
      <alignment horizontal="center" readingOrder="0" vertical="center"/>
    </xf>
    <xf borderId="3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left" vertical="center"/>
    </xf>
    <xf borderId="6" fillId="0" fontId="3" numFmtId="0" xfId="0" applyAlignment="1" applyBorder="1" applyFont="1">
      <alignment vertical="center"/>
    </xf>
    <xf borderId="5" fillId="3" fontId="0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vertical="center"/>
    </xf>
    <xf borderId="5" fillId="0" fontId="0" numFmtId="0" xfId="0" applyAlignment="1" applyBorder="1" applyFont="1">
      <alignment vertical="center"/>
    </xf>
    <xf borderId="5" fillId="2" fontId="0" numFmtId="165" xfId="0" applyAlignment="1" applyBorder="1" applyFont="1" applyNumberFormat="1">
      <alignment horizontal="center" readingOrder="0" vertical="center"/>
    </xf>
    <xf borderId="0" fillId="0" fontId="0" numFmtId="166" xfId="0" applyAlignment="1" applyFont="1" applyNumberFormat="1">
      <alignment vertical="center"/>
    </xf>
    <xf borderId="5" fillId="2" fontId="0" numFmtId="0" xfId="0" applyAlignment="1" applyBorder="1" applyFont="1">
      <alignment vertical="center"/>
    </xf>
    <xf borderId="5" fillId="3" fontId="0" numFmtId="167" xfId="0" applyAlignment="1" applyBorder="1" applyFont="1" applyNumberFormat="1">
      <alignment vertical="center"/>
    </xf>
    <xf borderId="5" fillId="3" fontId="0" numFmtId="168" xfId="0" applyAlignment="1" applyBorder="1" applyFont="1" applyNumberFormat="1">
      <alignment vertical="center"/>
    </xf>
    <xf borderId="5" fillId="4" fontId="0" numFmtId="0" xfId="0" applyAlignment="1" applyBorder="1" applyFill="1" applyFont="1">
      <alignment vertical="center"/>
    </xf>
    <xf borderId="5" fillId="4" fontId="0" numFmtId="167" xfId="0" applyAlignment="1" applyBorder="1" applyFont="1" applyNumberFormat="1">
      <alignment vertical="center"/>
    </xf>
    <xf borderId="5" fillId="0" fontId="0" numFmtId="167" xfId="0" applyAlignment="1" applyBorder="1" applyFont="1" applyNumberFormat="1">
      <alignment vertical="center"/>
    </xf>
    <xf borderId="5" fillId="4" fontId="4" numFmtId="167" xfId="0" applyAlignment="1" applyBorder="1" applyFont="1" applyNumberFormat="1">
      <alignment vertical="center"/>
    </xf>
    <xf borderId="0" fillId="0" fontId="0" numFmtId="167" xfId="0" applyAlignment="1" applyFont="1" applyNumberFormat="1">
      <alignment vertical="center"/>
    </xf>
    <xf borderId="0" fillId="0" fontId="0" numFmtId="169" xfId="0" applyAlignment="1" applyFont="1" applyNumberFormat="1">
      <alignment vertical="center"/>
    </xf>
    <xf borderId="5" fillId="0" fontId="4" numFmtId="167" xfId="0" applyAlignment="1" applyBorder="1" applyFont="1" applyNumberFormat="1">
      <alignment vertical="center"/>
    </xf>
    <xf borderId="0" fillId="0" fontId="0" numFmtId="0" xfId="0" applyAlignment="1" applyFont="1">
      <alignment horizontal="center" vertical="center"/>
    </xf>
    <xf borderId="5" fillId="5" fontId="0" numFmtId="0" xfId="0" applyAlignment="1" applyBorder="1" applyFill="1" applyFont="1">
      <alignment vertical="center"/>
    </xf>
    <xf borderId="5" fillId="5" fontId="0" numFmtId="167" xfId="0" applyAlignment="1" applyBorder="1" applyFont="1" applyNumberFormat="1">
      <alignment vertical="center"/>
    </xf>
    <xf borderId="5" fillId="5" fontId="4" numFmtId="167" xfId="0" applyAlignment="1" applyBorder="1" applyFont="1" applyNumberFormat="1">
      <alignment vertical="center"/>
    </xf>
    <xf borderId="5" fillId="2" fontId="0" numFmtId="165" xfId="0" applyAlignment="1" applyBorder="1" applyFont="1" applyNumberFormat="1">
      <alignment horizontal="center" vertical="center"/>
    </xf>
    <xf borderId="2" fillId="0" fontId="0" numFmtId="0" xfId="0" applyAlignment="1" applyBorder="1" applyFont="1">
      <alignment vertical="center"/>
    </xf>
    <xf borderId="2" fillId="0" fontId="0" numFmtId="167" xfId="0" applyAlignment="1" applyBorder="1" applyFont="1" applyNumberFormat="1">
      <alignment vertical="center"/>
    </xf>
    <xf borderId="3" fillId="0" fontId="0" numFmtId="166" xfId="0" applyAlignment="1" applyBorder="1" applyFont="1" applyNumberFormat="1">
      <alignment horizontal="center" vertical="center"/>
    </xf>
    <xf borderId="5" fillId="3" fontId="0" numFmtId="170" xfId="0" applyAlignment="1" applyBorder="1" applyFont="1" applyNumberFormat="1">
      <alignment vertical="center"/>
    </xf>
    <xf borderId="8" fillId="0" fontId="0" numFmtId="166" xfId="0" applyAlignment="1" applyBorder="1" applyFont="1" applyNumberFormat="1">
      <alignment horizontal="center" vertical="center"/>
    </xf>
    <xf borderId="9" fillId="0" fontId="3" numFmtId="0" xfId="0" applyAlignment="1" applyBorder="1" applyFont="1">
      <alignment vertical="center"/>
    </xf>
    <xf borderId="10" fillId="0" fontId="0" numFmtId="170" xfId="0" applyAlignment="1" applyBorder="1" applyFont="1" applyNumberFormat="1">
      <alignment vertical="center"/>
    </xf>
    <xf borderId="11" fillId="0" fontId="0" numFmtId="170" xfId="0" applyAlignment="1" applyBorder="1" applyFont="1" applyNumberFormat="1">
      <alignment readingOrder="0" vertical="center"/>
    </xf>
    <xf borderId="10" fillId="0" fontId="4" numFmtId="170" xfId="0" applyAlignment="1" applyBorder="1" applyFont="1" applyNumberFormat="1">
      <alignment vertical="center"/>
    </xf>
    <xf borderId="11" fillId="0" fontId="0" numFmtId="170" xfId="0" applyAlignment="1" applyBorder="1" applyFont="1" applyNumberFormat="1">
      <alignment vertical="center"/>
    </xf>
    <xf borderId="0" fillId="0" fontId="0" numFmtId="170" xfId="0" applyAlignment="1" applyFont="1" applyNumberFormat="1">
      <alignment vertical="center"/>
    </xf>
    <xf borderId="0" fillId="0" fontId="0" numFmtId="168" xfId="0" applyAlignment="1" applyFont="1" applyNumberFormat="1">
      <alignment vertical="center"/>
    </xf>
    <xf borderId="0" fillId="0" fontId="1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readingOrder="0" vertical="center"/>
    </xf>
    <xf borderId="5" fillId="2" fontId="0" numFmtId="171" xfId="0" applyAlignment="1" applyBorder="1" applyFont="1" applyNumberFormat="1">
      <alignment horizontal="center" vertical="center"/>
    </xf>
    <xf borderId="0" fillId="0" fontId="0" numFmtId="171" xfId="0" applyAlignment="1" applyFont="1" applyNumberFormat="1">
      <alignment vertical="center"/>
    </xf>
    <xf borderId="5" fillId="2" fontId="0" numFmtId="0" xfId="0" applyAlignment="1" applyBorder="1" applyFont="1">
      <alignment horizontal="center" vertical="center"/>
    </xf>
    <xf borderId="5" fillId="2" fontId="0" numFmtId="166" xfId="0" applyAlignment="1" applyBorder="1" applyFont="1" applyNumberFormat="1">
      <alignment vertical="center"/>
    </xf>
    <xf borderId="5" fillId="2" fontId="0" numFmtId="166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14</xdr:row>
      <xdr:rowOff>28575</xdr:rowOff>
    </xdr:from>
    <xdr:ext cx="2228850" cy="752475"/>
    <xdr:sp>
      <xdr:nvSpPr>
        <xdr:cNvPr id="3" name="Shape 3"/>
        <xdr:cNvSpPr/>
      </xdr:nvSpPr>
      <xdr:spPr>
        <a:xfrm>
          <a:off x="4245863" y="3413288"/>
          <a:ext cx="2200275" cy="733425"/>
        </a:xfrm>
        <a:prstGeom prst="rect">
          <a:avLst/>
        </a:prstGeom>
        <a:solidFill>
          <a:schemeClr val="lt1"/>
        </a:solidFill>
        <a:ln cap="flat" cmpd="sng" w="25400">
          <a:solidFill>
            <a:srgbClr val="FF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①電気料金の単価を入力</a:t>
          </a:r>
          <a:endParaRPr b="1" sz="1100">
            <a:solidFill>
              <a:srgbClr val="FF0000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（各電力会社のホームページを参照）</a:t>
          </a:r>
          <a:endParaRPr sz="1400"/>
        </a:p>
      </xdr:txBody>
    </xdr:sp>
    <xdr:clientData fLocksWithSheet="0"/>
  </xdr:oneCellAnchor>
  <xdr:oneCellAnchor>
    <xdr:from>
      <xdr:col>3</xdr:col>
      <xdr:colOff>257175</xdr:colOff>
      <xdr:row>19</xdr:row>
      <xdr:rowOff>47625</xdr:rowOff>
    </xdr:from>
    <xdr:ext cx="2990850" cy="800100"/>
    <xdr:sp>
      <xdr:nvSpPr>
        <xdr:cNvPr id="4" name="Shape 4"/>
        <xdr:cNvSpPr/>
      </xdr:nvSpPr>
      <xdr:spPr>
        <a:xfrm>
          <a:off x="3860100" y="3389475"/>
          <a:ext cx="2971800" cy="781050"/>
        </a:xfrm>
        <a:prstGeom prst="rect">
          <a:avLst/>
        </a:prstGeom>
        <a:solidFill>
          <a:schemeClr val="lt1"/>
        </a:solidFill>
        <a:ln cap="flat" cmpd="sng" w="25400">
          <a:solidFill>
            <a:srgbClr val="FF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②電気使用量を入力</a:t>
          </a:r>
          <a:endParaRPr b="1" i="0" sz="1100">
            <a:solidFill>
              <a:srgbClr val="FF0000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（ご自分が契約している電力会社の利用明細を参照）</a:t>
          </a:r>
          <a:endParaRPr sz="1400"/>
        </a:p>
      </xdr:txBody>
    </xdr:sp>
    <xdr:clientData fLocksWithSheet="0"/>
  </xdr:oneCellAnchor>
  <xdr:oneCellAnchor>
    <xdr:from>
      <xdr:col>6</xdr:col>
      <xdr:colOff>581025</xdr:colOff>
      <xdr:row>15</xdr:row>
      <xdr:rowOff>152400</xdr:rowOff>
    </xdr:from>
    <xdr:ext cx="38100" cy="628650"/>
    <xdr:grpSp>
      <xdr:nvGrpSpPr>
        <xdr:cNvPr id="2" name="Shape 2"/>
        <xdr:cNvGrpSpPr/>
      </xdr:nvGrpSpPr>
      <xdr:grpSpPr>
        <a:xfrm>
          <a:off x="5346000" y="3465675"/>
          <a:ext cx="0" cy="628650"/>
          <a:chOff x="5346000" y="3465675"/>
          <a:chExt cx="0" cy="628650"/>
        </a:xfrm>
      </xdr:grpSpPr>
      <xdr:cxnSp>
        <xdr:nvCxnSpPr>
          <xdr:cNvPr id="5" name="Shape 5"/>
          <xdr:cNvCxnSpPr/>
        </xdr:nvCxnSpPr>
        <xdr:spPr>
          <a:xfrm rot="10800000">
            <a:off x="5346000" y="3465675"/>
            <a:ext cx="0" cy="628650"/>
          </a:xfrm>
          <a:prstGeom prst="straightConnector1">
            <a:avLst/>
          </a:prstGeom>
          <a:noFill/>
          <a:ln cap="flat" cmpd="sng" w="25400">
            <a:solidFill>
              <a:srgbClr val="FF0000"/>
            </a:solidFill>
            <a:prstDash val="solid"/>
            <a:round/>
            <a:headEnd len="sm" w="sm" type="none"/>
            <a:tailEnd len="med" w="med" type="stealth"/>
          </a:ln>
        </xdr:spPr>
      </xdr:cxnSp>
    </xdr:grpSp>
    <xdr:clientData fLocksWithSheet="0"/>
  </xdr:oneCellAnchor>
  <xdr:oneCellAnchor>
    <xdr:from>
      <xdr:col>7</xdr:col>
      <xdr:colOff>847725</xdr:colOff>
      <xdr:row>20</xdr:row>
      <xdr:rowOff>104775</xdr:rowOff>
    </xdr:from>
    <xdr:ext cx="1819275" cy="457200"/>
    <xdr:sp>
      <xdr:nvSpPr>
        <xdr:cNvPr id="6" name="Shape 6"/>
        <xdr:cNvSpPr/>
      </xdr:nvSpPr>
      <xdr:spPr>
        <a:xfrm>
          <a:off x="4450650" y="3560925"/>
          <a:ext cx="1790700" cy="438150"/>
        </a:xfrm>
        <a:prstGeom prst="rect">
          <a:avLst/>
        </a:prstGeom>
        <a:solidFill>
          <a:schemeClr val="lt1"/>
        </a:solidFill>
        <a:ln cap="flat" cmpd="sng" w="25400">
          <a:solidFill>
            <a:srgbClr val="FF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③自動で電気料金が計算される</a:t>
          </a:r>
          <a:endParaRPr sz="1400"/>
        </a:p>
      </xdr:txBody>
    </xdr:sp>
    <xdr:clientData fLocksWithSheet="0"/>
  </xdr:oneCellAnchor>
  <xdr:oneCellAnchor>
    <xdr:from>
      <xdr:col>7</xdr:col>
      <xdr:colOff>695325</xdr:colOff>
      <xdr:row>17</xdr:row>
      <xdr:rowOff>0</xdr:rowOff>
    </xdr:from>
    <xdr:ext cx="571500" cy="657225"/>
    <xdr:grpSp>
      <xdr:nvGrpSpPr>
        <xdr:cNvPr id="2" name="Shape 2"/>
        <xdr:cNvGrpSpPr/>
      </xdr:nvGrpSpPr>
      <xdr:grpSpPr>
        <a:xfrm>
          <a:off x="5074538" y="3465675"/>
          <a:ext cx="542925" cy="628650"/>
          <a:chOff x="5074538" y="3465675"/>
          <a:chExt cx="542925" cy="628650"/>
        </a:xfrm>
      </xdr:grpSpPr>
      <xdr:cxnSp>
        <xdr:nvCxnSpPr>
          <xdr:cNvPr id="7" name="Shape 7"/>
          <xdr:cNvCxnSpPr/>
        </xdr:nvCxnSpPr>
        <xdr:spPr>
          <a:xfrm rot="10800000">
            <a:off x="5074538" y="3465675"/>
            <a:ext cx="542925" cy="628650"/>
          </a:xfrm>
          <a:prstGeom prst="straightConnector1">
            <a:avLst/>
          </a:prstGeom>
          <a:noFill/>
          <a:ln cap="flat" cmpd="sng" w="25400">
            <a:solidFill>
              <a:srgbClr val="FF0000"/>
            </a:solidFill>
            <a:prstDash val="solid"/>
            <a:round/>
            <a:headEnd len="sm" w="sm" type="none"/>
            <a:tailEnd len="med" w="med" type="stealth"/>
          </a:ln>
        </xdr:spPr>
      </xdr:cxnSp>
    </xdr:grpSp>
    <xdr:clientData fLocksWithSheet="0"/>
  </xdr:oneCellAnchor>
  <xdr:oneCellAnchor>
    <xdr:from>
      <xdr:col>8</xdr:col>
      <xdr:colOff>457200</xdr:colOff>
      <xdr:row>16</xdr:row>
      <xdr:rowOff>152400</xdr:rowOff>
    </xdr:from>
    <xdr:ext cx="152400" cy="676275"/>
    <xdr:grpSp>
      <xdr:nvGrpSpPr>
        <xdr:cNvPr id="2" name="Shape 2"/>
        <xdr:cNvGrpSpPr/>
      </xdr:nvGrpSpPr>
      <xdr:grpSpPr>
        <a:xfrm>
          <a:off x="5284088" y="3456150"/>
          <a:ext cx="123825" cy="647700"/>
          <a:chOff x="5284088" y="3456150"/>
          <a:chExt cx="123825" cy="647700"/>
        </a:xfrm>
      </xdr:grpSpPr>
      <xdr:cxnSp>
        <xdr:nvCxnSpPr>
          <xdr:cNvPr id="8" name="Shape 8"/>
          <xdr:cNvCxnSpPr/>
        </xdr:nvCxnSpPr>
        <xdr:spPr>
          <a:xfrm flipH="1" rot="10800000">
            <a:off x="5284088" y="3456150"/>
            <a:ext cx="123825" cy="647700"/>
          </a:xfrm>
          <a:prstGeom prst="straightConnector1">
            <a:avLst/>
          </a:prstGeom>
          <a:noFill/>
          <a:ln cap="flat" cmpd="sng" w="25400">
            <a:solidFill>
              <a:srgbClr val="FF0000"/>
            </a:solidFill>
            <a:prstDash val="solid"/>
            <a:round/>
            <a:headEnd len="sm" w="sm" type="none"/>
            <a:tailEnd len="med" w="med" type="stealth"/>
          </a:ln>
        </xdr:spPr>
      </xdr:cxnSp>
    </xdr:grpSp>
    <xdr:clientData fLocksWithSheet="0"/>
  </xdr:oneCellAnchor>
  <xdr:oneCellAnchor>
    <xdr:from>
      <xdr:col>1</xdr:col>
      <xdr:colOff>523875</xdr:colOff>
      <xdr:row>10</xdr:row>
      <xdr:rowOff>123825</xdr:rowOff>
    </xdr:from>
    <xdr:ext cx="38100" cy="590550"/>
    <xdr:grpSp>
      <xdr:nvGrpSpPr>
        <xdr:cNvPr id="2" name="Shape 2"/>
        <xdr:cNvGrpSpPr/>
      </xdr:nvGrpSpPr>
      <xdr:grpSpPr>
        <a:xfrm>
          <a:off x="5346000" y="3484725"/>
          <a:ext cx="0" cy="590550"/>
          <a:chOff x="5346000" y="3484725"/>
          <a:chExt cx="0" cy="590550"/>
        </a:xfrm>
      </xdr:grpSpPr>
      <xdr:cxnSp>
        <xdr:nvCxnSpPr>
          <xdr:cNvPr id="9" name="Shape 9"/>
          <xdr:cNvCxnSpPr/>
        </xdr:nvCxnSpPr>
        <xdr:spPr>
          <a:xfrm rot="10800000">
            <a:off x="5346000" y="3484725"/>
            <a:ext cx="0" cy="590550"/>
          </a:xfrm>
          <a:prstGeom prst="straightConnector1">
            <a:avLst/>
          </a:prstGeom>
          <a:noFill/>
          <a:ln cap="flat" cmpd="sng" w="25400">
            <a:solidFill>
              <a:srgbClr val="FF0000"/>
            </a:solidFill>
            <a:prstDash val="solid"/>
            <a:round/>
            <a:headEnd len="sm" w="sm" type="none"/>
            <a:tailEnd len="med" w="med" type="stealth"/>
          </a:ln>
        </xdr:spPr>
      </xdr:cxnSp>
    </xdr:grpSp>
    <xdr:clientData fLocksWithSheet="0"/>
  </xdr:oneCellAnchor>
  <xdr:oneCellAnchor>
    <xdr:from>
      <xdr:col>1</xdr:col>
      <xdr:colOff>180975</xdr:colOff>
      <xdr:row>6</xdr:row>
      <xdr:rowOff>142875</xdr:rowOff>
    </xdr:from>
    <xdr:ext cx="38100" cy="1285875"/>
    <xdr:grpSp>
      <xdr:nvGrpSpPr>
        <xdr:cNvPr id="2" name="Shape 2"/>
        <xdr:cNvGrpSpPr/>
      </xdr:nvGrpSpPr>
      <xdr:grpSpPr>
        <a:xfrm>
          <a:off x="5346000" y="3137063"/>
          <a:ext cx="0" cy="1285875"/>
          <a:chOff x="5346000" y="3137063"/>
          <a:chExt cx="0" cy="1285875"/>
        </a:xfrm>
      </xdr:grpSpPr>
      <xdr:cxnSp>
        <xdr:nvCxnSpPr>
          <xdr:cNvPr id="10" name="Shape 10"/>
          <xdr:cNvCxnSpPr/>
        </xdr:nvCxnSpPr>
        <xdr:spPr>
          <a:xfrm rot="10800000">
            <a:off x="5346000" y="3137063"/>
            <a:ext cx="0" cy="1285875"/>
          </a:xfrm>
          <a:prstGeom prst="straightConnector1">
            <a:avLst/>
          </a:prstGeom>
          <a:noFill/>
          <a:ln cap="flat" cmpd="sng" w="25400">
            <a:solidFill>
              <a:srgbClr val="FF0000"/>
            </a:solidFill>
            <a:prstDash val="solid"/>
            <a:round/>
            <a:headEnd len="sm" w="sm" type="none"/>
            <a:tailEnd len="med" w="med" type="stealth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 t="s">
        <v>0</v>
      </c>
    </row>
    <row r="3">
      <c r="B3" s="1" t="s">
        <v>1</v>
      </c>
      <c r="C3" s="1" t="s">
        <v>2</v>
      </c>
      <c r="D3" s="1" t="s">
        <v>3</v>
      </c>
      <c r="E3" s="1" t="s">
        <v>4</v>
      </c>
    </row>
    <row r="4">
      <c r="B4" s="1" t="s">
        <v>5</v>
      </c>
      <c r="C4" s="1">
        <v>12000.0</v>
      </c>
      <c r="D4" s="1" t="s">
        <v>6</v>
      </c>
      <c r="E4" s="2">
        <v>44585.0</v>
      </c>
    </row>
    <row r="5">
      <c r="B5" s="1" t="s">
        <v>7</v>
      </c>
      <c r="C5" s="1">
        <v>20000.0</v>
      </c>
      <c r="D5" s="1" t="s">
        <v>6</v>
      </c>
      <c r="E5" s="2">
        <v>44585.0</v>
      </c>
      <c r="F5" s="3" t="s">
        <v>8</v>
      </c>
    </row>
    <row r="6">
      <c r="B6" s="1" t="s">
        <v>9</v>
      </c>
      <c r="C6" s="1">
        <v>14000.0</v>
      </c>
      <c r="D6" s="1" t="s">
        <v>6</v>
      </c>
      <c r="E6" s="2">
        <v>44576.0</v>
      </c>
      <c r="F6" s="1" t="s">
        <v>10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5.0"/>
    <col customWidth="1" min="3" max="3" width="15.57"/>
    <col customWidth="1" min="4" max="4" width="14.71"/>
    <col customWidth="1" min="5" max="5" width="6.57"/>
    <col customWidth="1" min="6" max="6" width="8.71"/>
    <col customWidth="1" min="7" max="7" width="15.29"/>
    <col customWidth="1" min="8" max="9" width="11.71"/>
    <col customWidth="1" min="10" max="11" width="8.71"/>
    <col customWidth="1" min="12" max="12" width="5.14"/>
    <col customWidth="1" min="13" max="13" width="17.29"/>
    <col customWidth="1" min="14" max="14" width="12.57"/>
    <col customWidth="1" min="15" max="15" width="9.29"/>
    <col customWidth="1" min="16" max="16" width="8.71"/>
    <col customWidth="1" min="17" max="20" width="10.86"/>
    <col customWidth="1" min="21" max="21" width="9.86"/>
    <col customWidth="1" min="22" max="22" width="11.71"/>
    <col customWidth="1" min="23" max="44" width="8.71"/>
  </cols>
  <sheetData>
    <row r="1" ht="13.5" customHeight="1"/>
    <row r="2" ht="13.5" customHeight="1">
      <c r="B2" s="4" t="s">
        <v>11</v>
      </c>
      <c r="C2" s="4"/>
      <c r="Q2" s="1"/>
    </row>
    <row r="3" ht="13.5" customHeight="1">
      <c r="F3" s="5" t="s">
        <v>12</v>
      </c>
      <c r="G3" s="6" t="s">
        <v>13</v>
      </c>
      <c r="H3" s="7" t="s">
        <v>14</v>
      </c>
      <c r="I3" s="8"/>
      <c r="L3" s="5" t="s">
        <v>12</v>
      </c>
      <c r="M3" s="6" t="s">
        <v>13</v>
      </c>
      <c r="N3" s="9" t="s">
        <v>15</v>
      </c>
      <c r="O3" s="6" t="s">
        <v>16</v>
      </c>
      <c r="P3" s="10" t="s">
        <v>17</v>
      </c>
      <c r="Q3" s="11" t="s">
        <v>18</v>
      </c>
      <c r="R3" s="12" t="s">
        <v>19</v>
      </c>
      <c r="S3" s="8"/>
      <c r="T3" s="5" t="s">
        <v>20</v>
      </c>
      <c r="U3" s="6" t="s">
        <v>21</v>
      </c>
      <c r="V3" s="9" t="s">
        <v>22</v>
      </c>
      <c r="W3" s="10" t="s">
        <v>5</v>
      </c>
      <c r="X3" s="10"/>
      <c r="Y3" s="13"/>
      <c r="Z3" s="13"/>
    </row>
    <row r="4" ht="13.5" customHeight="1">
      <c r="B4" s="5" t="s">
        <v>23</v>
      </c>
      <c r="C4" s="9" t="s">
        <v>24</v>
      </c>
      <c r="D4" s="9" t="s">
        <v>25</v>
      </c>
      <c r="F4" s="14"/>
      <c r="G4" s="14"/>
      <c r="H4" s="15" t="s">
        <v>23</v>
      </c>
      <c r="I4" s="15" t="s">
        <v>26</v>
      </c>
      <c r="L4" s="14"/>
      <c r="M4" s="14"/>
      <c r="N4" s="9" t="s">
        <v>27</v>
      </c>
      <c r="O4" s="14"/>
      <c r="P4" s="9"/>
      <c r="Q4" s="9"/>
      <c r="R4" s="9" t="s">
        <v>28</v>
      </c>
      <c r="S4" s="9" t="s">
        <v>29</v>
      </c>
      <c r="T4" s="14"/>
      <c r="U4" s="14"/>
      <c r="V4" s="9" t="s">
        <v>30</v>
      </c>
      <c r="W4" s="9"/>
      <c r="X4" s="9"/>
      <c r="Y4" s="9"/>
      <c r="Z4" s="9"/>
    </row>
    <row r="5" ht="13.5" customHeight="1">
      <c r="B5" s="16"/>
      <c r="C5" s="17" t="s">
        <v>31</v>
      </c>
      <c r="D5" s="18">
        <v>341.02</v>
      </c>
      <c r="E5" s="19"/>
      <c r="F5" s="17">
        <v>1.0</v>
      </c>
      <c r="G5" s="20">
        <v>326.0</v>
      </c>
      <c r="H5" s="21">
        <f t="shared" ref="H5:H16" si="1">IF($G5&lt;=15,D$5,IF(AND(15&lt;$G5,$G5&lt;=120),D$5+($G5-15)*D$6,IF(AND(120&lt;$G5,$G5&lt;=300),D$5+(120-15)*D$6+($G5-120)*D$7,IF(300&lt;$G5,D$5+(120-15)*D$6+(300-120)*D$7+($G5-300)*D$8))))</f>
        <v>7688.97</v>
      </c>
      <c r="I5" s="22">
        <f t="shared" ref="I5:I16" si="2">D$11*G5+C$11</f>
        <v>7269.8</v>
      </c>
      <c r="L5" s="23">
        <v>1.0</v>
      </c>
      <c r="M5" s="23">
        <v>326.0</v>
      </c>
      <c r="N5" s="24">
        <v>7478.349999999999</v>
      </c>
      <c r="O5" s="24">
        <v>7383.659999999999</v>
      </c>
      <c r="P5" s="24">
        <f>$M$5*20+185</f>
        <v>6705</v>
      </c>
      <c r="Q5" s="25">
        <f t="shared" ref="Q5:Q16" si="3">$M5*$C$27</f>
        <v>7269.8</v>
      </c>
      <c r="R5" s="24">
        <v>7169.279999999999</v>
      </c>
      <c r="S5" s="26">
        <v>7111.05</v>
      </c>
      <c r="T5" s="24">
        <v>7172.0</v>
      </c>
      <c r="U5" s="24">
        <v>7548.699999999999</v>
      </c>
      <c r="V5" s="24">
        <v>7623.129999999999</v>
      </c>
      <c r="W5" s="24">
        <v>7477.3</v>
      </c>
      <c r="X5" s="24"/>
      <c r="Y5" s="24"/>
      <c r="Z5" s="24"/>
      <c r="AA5" s="27" t="s">
        <v>32</v>
      </c>
      <c r="AB5" s="27"/>
      <c r="AC5" s="27"/>
      <c r="AD5" s="27"/>
      <c r="AE5" s="27"/>
      <c r="AF5" s="27"/>
      <c r="AG5" s="27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ht="13.5" customHeight="1">
      <c r="B6" s="16"/>
      <c r="C6" s="17" t="s">
        <v>33</v>
      </c>
      <c r="D6" s="18">
        <v>20.31</v>
      </c>
      <c r="E6" s="19"/>
      <c r="F6" s="17">
        <v>2.0</v>
      </c>
      <c r="G6" s="20">
        <v>246.0</v>
      </c>
      <c r="H6" s="21">
        <f t="shared" si="1"/>
        <v>5631.13</v>
      </c>
      <c r="I6" s="22">
        <f t="shared" si="2"/>
        <v>5485.8</v>
      </c>
      <c r="L6" s="17">
        <v>2.0</v>
      </c>
      <c r="M6" s="17">
        <v>246.0</v>
      </c>
      <c r="N6" s="25">
        <v>5454.15</v>
      </c>
      <c r="O6" s="25">
        <v>5387.039999999999</v>
      </c>
      <c r="P6" s="25">
        <f t="shared" ref="P6:P16" si="4">M6*20+185</f>
        <v>5105</v>
      </c>
      <c r="Q6" s="25">
        <f t="shared" si="3"/>
        <v>5485.8</v>
      </c>
      <c r="R6" s="29">
        <v>5209.0</v>
      </c>
      <c r="S6" s="25">
        <v>5407.85</v>
      </c>
      <c r="T6" s="25">
        <v>5412.0</v>
      </c>
      <c r="U6" s="25">
        <v>5540.4</v>
      </c>
      <c r="V6" s="25">
        <v>5554.949999999999</v>
      </c>
      <c r="W6" s="25">
        <v>5453.1</v>
      </c>
      <c r="X6" s="25"/>
      <c r="Y6" s="25"/>
      <c r="Z6" s="25"/>
      <c r="AA6" s="27"/>
      <c r="AB6" s="27"/>
      <c r="AC6" s="27"/>
      <c r="AD6" s="27"/>
      <c r="AE6" s="27"/>
      <c r="AF6" s="27"/>
      <c r="AG6" s="27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ht="13.5" customHeight="1">
      <c r="B7" s="16"/>
      <c r="C7" s="17" t="s">
        <v>34</v>
      </c>
      <c r="D7" s="18">
        <v>25.06</v>
      </c>
      <c r="E7" s="19"/>
      <c r="F7" s="17">
        <v>3.0</v>
      </c>
      <c r="G7" s="20">
        <v>223.0</v>
      </c>
      <c r="H7" s="21">
        <f t="shared" si="1"/>
        <v>5054.75</v>
      </c>
      <c r="I7" s="22">
        <f t="shared" si="2"/>
        <v>4972.9</v>
      </c>
      <c r="L7" s="17">
        <v>3.0</v>
      </c>
      <c r="M7" s="17">
        <v>223.0</v>
      </c>
      <c r="N7" s="25">
        <v>4899.85</v>
      </c>
      <c r="O7" s="25">
        <v>4838.949999999999</v>
      </c>
      <c r="P7" s="25">
        <f t="shared" si="4"/>
        <v>4645</v>
      </c>
      <c r="Q7" s="25">
        <f t="shared" si="3"/>
        <v>4972.9</v>
      </c>
      <c r="R7" s="29">
        <v>4669.19</v>
      </c>
      <c r="S7" s="25">
        <v>4918.18</v>
      </c>
      <c r="T7" s="25">
        <v>4906.0</v>
      </c>
      <c r="U7" s="25">
        <v>4980.58</v>
      </c>
      <c r="V7" s="25">
        <v>4982.25</v>
      </c>
      <c r="W7" s="25">
        <v>4898.8</v>
      </c>
      <c r="X7" s="25"/>
      <c r="Y7" s="25"/>
      <c r="Z7" s="25"/>
      <c r="AA7" s="27"/>
      <c r="AB7" s="27"/>
      <c r="AC7" s="27"/>
      <c r="AD7" s="27"/>
      <c r="AE7" s="27"/>
      <c r="AF7" s="27"/>
      <c r="AG7" s="27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ht="13.5" customHeight="1">
      <c r="B8" s="14"/>
      <c r="C8" s="17" t="s">
        <v>35</v>
      </c>
      <c r="D8" s="18">
        <v>27.1</v>
      </c>
      <c r="E8" s="19"/>
      <c r="F8" s="17">
        <v>4.0</v>
      </c>
      <c r="G8" s="20">
        <v>150.0</v>
      </c>
      <c r="H8" s="21">
        <f t="shared" si="1"/>
        <v>3225.37</v>
      </c>
      <c r="I8" s="22">
        <f t="shared" si="2"/>
        <v>3345</v>
      </c>
      <c r="L8" s="17">
        <v>4.0</v>
      </c>
      <c r="M8" s="17">
        <v>150.0</v>
      </c>
      <c r="N8" s="25">
        <v>3140.5499999999997</v>
      </c>
      <c r="O8" s="25">
        <v>3099.3599999999997</v>
      </c>
      <c r="P8" s="25">
        <f t="shared" si="4"/>
        <v>3185</v>
      </c>
      <c r="Q8" s="25">
        <f t="shared" si="3"/>
        <v>3345</v>
      </c>
      <c r="R8" s="25">
        <v>2955.8799999999997</v>
      </c>
      <c r="S8" s="25">
        <v>3364.01</v>
      </c>
      <c r="T8" s="25">
        <v>3300.0</v>
      </c>
      <c r="U8" s="25">
        <v>3203.7599999999993</v>
      </c>
      <c r="V8" s="25">
        <v>3164.5499999999997</v>
      </c>
      <c r="W8" s="25">
        <v>3139.5</v>
      </c>
      <c r="X8" s="25"/>
      <c r="Y8" s="25"/>
      <c r="Z8" s="25"/>
      <c r="AA8" s="27"/>
      <c r="AB8" s="27"/>
      <c r="AC8" s="27"/>
      <c r="AD8" s="27"/>
      <c r="AE8" s="27"/>
      <c r="AF8" s="27"/>
      <c r="AG8" s="27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ht="13.5" customHeight="1">
      <c r="B9" s="30"/>
      <c r="D9" s="30"/>
      <c r="E9" s="19"/>
      <c r="F9" s="17">
        <v>5.0</v>
      </c>
      <c r="G9" s="20">
        <v>148.0</v>
      </c>
      <c r="H9" s="21">
        <f t="shared" si="1"/>
        <v>3175.25</v>
      </c>
      <c r="I9" s="22">
        <f t="shared" si="2"/>
        <v>3300.4</v>
      </c>
      <c r="L9" s="17">
        <v>5.0</v>
      </c>
      <c r="M9" s="17">
        <v>148.0</v>
      </c>
      <c r="N9" s="25">
        <v>3092.35</v>
      </c>
      <c r="O9" s="25">
        <v>3051.7</v>
      </c>
      <c r="P9" s="25">
        <f t="shared" si="4"/>
        <v>3145</v>
      </c>
      <c r="Q9" s="25">
        <f t="shared" si="3"/>
        <v>3300.4</v>
      </c>
      <c r="R9" s="25">
        <v>2908.9399999999996</v>
      </c>
      <c r="S9" s="25">
        <v>3321.4300000000003</v>
      </c>
      <c r="T9" s="25">
        <v>3256.0</v>
      </c>
      <c r="U9" s="25">
        <v>3155.0799999999995</v>
      </c>
      <c r="V9" s="25">
        <v>3114.7499999999995</v>
      </c>
      <c r="W9" s="25">
        <v>3091.3</v>
      </c>
      <c r="X9" s="25"/>
      <c r="Y9" s="25"/>
      <c r="Z9" s="25"/>
      <c r="AA9" s="27"/>
      <c r="AB9" s="27"/>
      <c r="AC9" s="27"/>
      <c r="AD9" s="27"/>
      <c r="AE9" s="27"/>
      <c r="AF9" s="27"/>
      <c r="AG9" s="27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ht="13.5" customHeight="1">
      <c r="B10" s="5" t="s">
        <v>26</v>
      </c>
      <c r="C10" s="9" t="s">
        <v>36</v>
      </c>
      <c r="D10" s="9" t="s">
        <v>25</v>
      </c>
      <c r="E10" s="19"/>
      <c r="F10" s="17">
        <v>6.0</v>
      </c>
      <c r="G10" s="20">
        <v>121.0</v>
      </c>
      <c r="H10" s="21">
        <f t="shared" si="1"/>
        <v>2498.63</v>
      </c>
      <c r="I10" s="22">
        <f t="shared" si="2"/>
        <v>2698.3</v>
      </c>
      <c r="L10" s="31">
        <v>6.0</v>
      </c>
      <c r="M10" s="31">
        <v>121.0</v>
      </c>
      <c r="N10" s="32">
        <v>2441.6499999999996</v>
      </c>
      <c r="O10" s="32">
        <v>2408.2899999999995</v>
      </c>
      <c r="P10" s="25">
        <f t="shared" si="4"/>
        <v>2605</v>
      </c>
      <c r="Q10" s="25">
        <f t="shared" si="3"/>
        <v>2698.3</v>
      </c>
      <c r="R10" s="33">
        <v>2275.2499999999995</v>
      </c>
      <c r="S10" s="32">
        <v>2746.5999999999995</v>
      </c>
      <c r="T10" s="32">
        <v>2662.0</v>
      </c>
      <c r="U10" s="32">
        <v>2497.8999999999996</v>
      </c>
      <c r="V10" s="32">
        <v>2442.45</v>
      </c>
      <c r="W10" s="32">
        <v>2440.6</v>
      </c>
      <c r="X10" s="25"/>
      <c r="Y10" s="32"/>
      <c r="Z10" s="32"/>
      <c r="AA10" s="27" t="s">
        <v>37</v>
      </c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ht="13.5" customHeight="1">
      <c r="B11" s="14"/>
      <c r="C11" s="34">
        <v>0.0</v>
      </c>
      <c r="D11" s="18">
        <v>22.3</v>
      </c>
      <c r="E11" s="19"/>
      <c r="F11" s="17">
        <v>7.0</v>
      </c>
      <c r="G11" s="20">
        <v>171.0</v>
      </c>
      <c r="H11" s="21">
        <f t="shared" si="1"/>
        <v>3751.63</v>
      </c>
      <c r="I11" s="22">
        <f t="shared" si="2"/>
        <v>3813.3</v>
      </c>
      <c r="L11" s="17">
        <v>7.0</v>
      </c>
      <c r="M11" s="17">
        <v>171.0</v>
      </c>
      <c r="N11" s="25">
        <v>3646.6499999999996</v>
      </c>
      <c r="O11" s="25">
        <v>3599.7899999999995</v>
      </c>
      <c r="P11" s="25">
        <f t="shared" si="4"/>
        <v>3605</v>
      </c>
      <c r="Q11" s="25">
        <f t="shared" si="3"/>
        <v>3813.3</v>
      </c>
      <c r="R11" s="25">
        <v>3448.75</v>
      </c>
      <c r="S11" s="25">
        <v>3811.0999999999995</v>
      </c>
      <c r="T11" s="25">
        <v>3762.0</v>
      </c>
      <c r="U11" s="25">
        <v>3714.8999999999996</v>
      </c>
      <c r="V11" s="25">
        <v>3687.45</v>
      </c>
      <c r="W11" s="25">
        <v>3645.6000000000004</v>
      </c>
      <c r="X11" s="25"/>
      <c r="Y11" s="25"/>
      <c r="Z11" s="25"/>
      <c r="AA11" s="27"/>
      <c r="AB11" s="27"/>
      <c r="AC11" s="27"/>
      <c r="AD11" s="27"/>
      <c r="AE11" s="27"/>
      <c r="AF11" s="27"/>
      <c r="AG11" s="27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ht="13.5" customHeight="1">
      <c r="E12" s="19"/>
      <c r="F12" s="17">
        <v>8.0</v>
      </c>
      <c r="G12" s="20">
        <v>257.0</v>
      </c>
      <c r="H12" s="21">
        <f t="shared" si="1"/>
        <v>5906.79</v>
      </c>
      <c r="I12" s="22">
        <f t="shared" si="2"/>
        <v>5731.1</v>
      </c>
      <c r="L12" s="17">
        <v>8.0</v>
      </c>
      <c r="M12" s="17">
        <v>257.0</v>
      </c>
      <c r="N12" s="25">
        <v>5719.25</v>
      </c>
      <c r="O12" s="25">
        <v>5649.169999999999</v>
      </c>
      <c r="P12" s="25">
        <f t="shared" si="4"/>
        <v>5325</v>
      </c>
      <c r="Q12" s="25">
        <f t="shared" si="3"/>
        <v>5731.1</v>
      </c>
      <c r="R12" s="25">
        <v>5467.17</v>
      </c>
      <c r="S12" s="25">
        <v>5642.04</v>
      </c>
      <c r="T12" s="25">
        <v>5654.0</v>
      </c>
      <c r="U12" s="25">
        <v>5808.139999999999</v>
      </c>
      <c r="V12" s="25">
        <v>5828.849999999999</v>
      </c>
      <c r="W12" s="25">
        <v>5718.200000000001</v>
      </c>
      <c r="X12" s="25"/>
      <c r="Y12" s="25"/>
      <c r="Z12" s="25"/>
      <c r="AA12" s="27"/>
      <c r="AB12" s="27"/>
      <c r="AC12" s="27"/>
      <c r="AD12" s="27"/>
      <c r="AE12" s="27"/>
      <c r="AF12" s="27"/>
      <c r="AG12" s="27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ht="13.5" customHeight="1">
      <c r="E13" s="19"/>
      <c r="F13" s="17">
        <v>9.0</v>
      </c>
      <c r="G13" s="20">
        <v>282.0</v>
      </c>
      <c r="H13" s="21">
        <f t="shared" si="1"/>
        <v>6533.29</v>
      </c>
      <c r="I13" s="22">
        <f t="shared" si="2"/>
        <v>6288.6</v>
      </c>
      <c r="L13" s="17">
        <v>9.0</v>
      </c>
      <c r="M13" s="17">
        <v>282.0</v>
      </c>
      <c r="N13" s="25">
        <v>6321.75</v>
      </c>
      <c r="O13" s="25">
        <v>6244.919999999999</v>
      </c>
      <c r="P13" s="25">
        <f t="shared" si="4"/>
        <v>5825</v>
      </c>
      <c r="Q13" s="25">
        <f t="shared" si="3"/>
        <v>6288.6</v>
      </c>
      <c r="R13" s="25">
        <v>6053.92</v>
      </c>
      <c r="S13" s="25">
        <v>6174.29</v>
      </c>
      <c r="T13" s="25">
        <v>6204.0</v>
      </c>
      <c r="U13" s="25">
        <v>6416.639999999999</v>
      </c>
      <c r="V13" s="25">
        <v>6451.349999999999</v>
      </c>
      <c r="W13" s="25">
        <v>6320.700000000001</v>
      </c>
      <c r="X13" s="25"/>
      <c r="Y13" s="25"/>
      <c r="Z13" s="25"/>
      <c r="AA13" s="27"/>
      <c r="AB13" s="27"/>
      <c r="AC13" s="27"/>
      <c r="AD13" s="27"/>
      <c r="AE13" s="27"/>
      <c r="AF13" s="27"/>
      <c r="AG13" s="27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ht="13.5" customHeight="1">
      <c r="E14" s="19"/>
      <c r="F14" s="17">
        <v>10.0</v>
      </c>
      <c r="G14" s="20">
        <v>162.0</v>
      </c>
      <c r="H14" s="21">
        <f t="shared" si="1"/>
        <v>3526.09</v>
      </c>
      <c r="I14" s="22">
        <f t="shared" si="2"/>
        <v>3612.6</v>
      </c>
      <c r="L14" s="17">
        <v>10.0</v>
      </c>
      <c r="M14" s="17">
        <v>162.0</v>
      </c>
      <c r="N14" s="25">
        <v>3429.75</v>
      </c>
      <c r="O14" s="25">
        <v>3385.3199999999997</v>
      </c>
      <c r="P14" s="25">
        <f t="shared" si="4"/>
        <v>3425</v>
      </c>
      <c r="Q14" s="25">
        <f t="shared" si="3"/>
        <v>3612.6</v>
      </c>
      <c r="R14" s="25">
        <v>3237.5199999999995</v>
      </c>
      <c r="S14" s="25">
        <v>3619.49</v>
      </c>
      <c r="T14" s="25">
        <v>3564.0</v>
      </c>
      <c r="U14" s="25">
        <v>3495.8399999999992</v>
      </c>
      <c r="V14" s="25">
        <v>3463.3499999999995</v>
      </c>
      <c r="W14" s="25">
        <v>3428.7</v>
      </c>
      <c r="X14" s="25"/>
      <c r="Y14" s="25"/>
      <c r="Z14" s="25"/>
      <c r="AA14" s="27"/>
      <c r="AB14" s="27"/>
      <c r="AC14" s="27"/>
      <c r="AD14" s="27"/>
      <c r="AE14" s="27"/>
      <c r="AF14" s="27"/>
      <c r="AG14" s="27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ht="13.5" customHeight="1">
      <c r="E15" s="19"/>
      <c r="F15" s="17">
        <v>11.0</v>
      </c>
      <c r="G15" s="20">
        <v>135.0</v>
      </c>
      <c r="H15" s="21">
        <f t="shared" si="1"/>
        <v>2849.47</v>
      </c>
      <c r="I15" s="22">
        <f t="shared" si="2"/>
        <v>3010.5</v>
      </c>
      <c r="L15" s="17">
        <v>11.0</v>
      </c>
      <c r="M15" s="17">
        <v>135.0</v>
      </c>
      <c r="N15" s="25">
        <v>2779.0499999999997</v>
      </c>
      <c r="O15" s="25">
        <v>2741.9099999999994</v>
      </c>
      <c r="P15" s="25">
        <f t="shared" si="4"/>
        <v>2885</v>
      </c>
      <c r="Q15" s="25">
        <f t="shared" si="3"/>
        <v>3010.5</v>
      </c>
      <c r="R15" s="25">
        <v>2603.83</v>
      </c>
      <c r="S15" s="25">
        <v>3044.66</v>
      </c>
      <c r="T15" s="25">
        <v>2970.0</v>
      </c>
      <c r="U15" s="25">
        <v>2838.6599999999994</v>
      </c>
      <c r="V15" s="25">
        <v>2791.0499999999997</v>
      </c>
      <c r="W15" s="25">
        <v>2778.0</v>
      </c>
      <c r="X15" s="25"/>
      <c r="Y15" s="25"/>
      <c r="Z15" s="25"/>
      <c r="AA15" s="27"/>
      <c r="AB15" s="27"/>
      <c r="AC15" s="27"/>
      <c r="AD15" s="27"/>
      <c r="AE15" s="27"/>
      <c r="AF15" s="27"/>
      <c r="AG15" s="27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ht="13.5" customHeight="1">
      <c r="E16" s="19"/>
      <c r="F16" s="17">
        <v>12.0</v>
      </c>
      <c r="G16" s="20">
        <v>174.0</v>
      </c>
      <c r="H16" s="21">
        <f t="shared" si="1"/>
        <v>3826.81</v>
      </c>
      <c r="I16" s="22">
        <f t="shared" si="2"/>
        <v>3880.2</v>
      </c>
      <c r="L16" s="35">
        <v>12.0</v>
      </c>
      <c r="M16" s="35">
        <v>174.0</v>
      </c>
      <c r="N16" s="36">
        <v>3718.95</v>
      </c>
      <c r="O16" s="36">
        <v>3671.2799999999997</v>
      </c>
      <c r="P16" s="25">
        <f t="shared" si="4"/>
        <v>3665</v>
      </c>
      <c r="Q16" s="25">
        <f t="shared" si="3"/>
        <v>3880.2</v>
      </c>
      <c r="R16" s="36">
        <v>3519.16</v>
      </c>
      <c r="S16" s="36">
        <v>3874.9700000000003</v>
      </c>
      <c r="T16" s="36">
        <v>3828.0</v>
      </c>
      <c r="U16" s="36">
        <v>3787.919999999999</v>
      </c>
      <c r="V16" s="36">
        <v>3762.1499999999996</v>
      </c>
      <c r="W16" s="36">
        <v>3717.9</v>
      </c>
      <c r="X16" s="25"/>
      <c r="Y16" s="36"/>
      <c r="Z16" s="36"/>
      <c r="AA16" s="27"/>
      <c r="AB16" s="27"/>
      <c r="AC16" s="27"/>
      <c r="AD16" s="27"/>
      <c r="AE16" s="27"/>
      <c r="AF16" s="27"/>
      <c r="AG16" s="27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ht="13.5" customHeight="1">
      <c r="E17" s="19"/>
      <c r="F17" s="37" t="s">
        <v>38</v>
      </c>
      <c r="G17" s="8"/>
      <c r="H17" s="38">
        <f t="shared" ref="H17:I17" si="5">SUM(H5:H16)</f>
        <v>53668.18</v>
      </c>
      <c r="I17" s="38">
        <f t="shared" si="5"/>
        <v>53408.5</v>
      </c>
      <c r="L17" s="39" t="s">
        <v>38</v>
      </c>
      <c r="M17" s="40"/>
      <c r="N17" s="41">
        <v>52122.299999999996</v>
      </c>
      <c r="O17" s="41">
        <v>51461.38999999999</v>
      </c>
      <c r="P17" s="42">
        <f t="shared" ref="P17:Q17" si="6">sum(P5:P16)</f>
        <v>50120</v>
      </c>
      <c r="Q17" s="42">
        <f t="shared" si="6"/>
        <v>53408.5</v>
      </c>
      <c r="R17" s="43">
        <v>49517.89</v>
      </c>
      <c r="S17" s="41">
        <v>53035.67</v>
      </c>
      <c r="T17" s="41">
        <v>52690.0</v>
      </c>
      <c r="U17" s="41">
        <v>52988.51999999999</v>
      </c>
      <c r="V17" s="44">
        <v>52866.28</v>
      </c>
      <c r="W17" s="44">
        <v>52109.69999999999</v>
      </c>
      <c r="X17" s="42">
        <f t="shared" ref="X17:Z17" si="7">sum(X5:X16)</f>
        <v>0</v>
      </c>
      <c r="Y17" s="42">
        <f t="shared" si="7"/>
        <v>0</v>
      </c>
      <c r="Z17" s="42">
        <f t="shared" si="7"/>
        <v>0</v>
      </c>
      <c r="AA17" s="45"/>
      <c r="AB17" s="45"/>
      <c r="AC17" s="45"/>
      <c r="AD17" s="45"/>
      <c r="AE17" s="45"/>
      <c r="AF17" s="45"/>
      <c r="AG17" s="45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ht="13.5" customHeight="1">
      <c r="E18" s="19"/>
      <c r="H18" s="46"/>
      <c r="I18" s="27"/>
      <c r="N18" s="28"/>
      <c r="O18" s="28"/>
      <c r="P18" s="42"/>
      <c r="Q18" s="28"/>
      <c r="R18" s="28"/>
      <c r="S18" s="28"/>
      <c r="T18" s="28"/>
      <c r="U18" s="28"/>
      <c r="V18" s="28"/>
      <c r="W18" s="28"/>
      <c r="X18" s="42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ht="13.5" customHeight="1">
      <c r="E19" s="19"/>
      <c r="H19" s="46"/>
      <c r="I19" s="27"/>
    </row>
    <row r="20" ht="13.5" customHeight="1">
      <c r="E20" s="19"/>
      <c r="H20" s="46"/>
      <c r="I20" s="27"/>
    </row>
    <row r="21" ht="13.5" customHeight="1">
      <c r="B21" s="47" t="s">
        <v>39</v>
      </c>
      <c r="C21" s="19">
        <v>22.2</v>
      </c>
      <c r="E21" s="19"/>
      <c r="H21" s="46"/>
      <c r="I21" s="27"/>
    </row>
    <row r="22" ht="13.5" customHeight="1">
      <c r="B22" s="47" t="s">
        <v>20</v>
      </c>
      <c r="C22" s="19">
        <v>22.0</v>
      </c>
      <c r="E22" s="19"/>
      <c r="H22" s="46"/>
      <c r="I22" s="27"/>
    </row>
    <row r="23" ht="13.5" customHeight="1">
      <c r="B23" s="47" t="s">
        <v>40</v>
      </c>
      <c r="C23" s="19">
        <v>22.4</v>
      </c>
      <c r="H23" s="46"/>
      <c r="I23" s="27"/>
    </row>
    <row r="24" ht="13.5" customHeight="1">
      <c r="B24" s="47" t="s">
        <v>41</v>
      </c>
      <c r="C24" s="19">
        <v>22.5</v>
      </c>
      <c r="H24" s="46"/>
      <c r="I24" s="27"/>
    </row>
    <row r="25" ht="13.5" customHeight="1">
      <c r="B25" s="47" t="s">
        <v>42</v>
      </c>
      <c r="C25" s="19">
        <v>22.4</v>
      </c>
      <c r="D25" s="48"/>
      <c r="H25" s="46"/>
      <c r="I25" s="27"/>
    </row>
    <row r="26" ht="13.5" customHeight="1">
      <c r="B26" s="1" t="s">
        <v>43</v>
      </c>
      <c r="C26" s="1">
        <v>20.0</v>
      </c>
      <c r="D26" s="49" t="s">
        <v>44</v>
      </c>
      <c r="M26" s="48"/>
    </row>
    <row r="27" ht="13.5" customHeight="1">
      <c r="B27" s="1" t="s">
        <v>9</v>
      </c>
      <c r="C27" s="1">
        <v>22.3</v>
      </c>
      <c r="D27" s="49"/>
    </row>
    <row r="28" ht="13.5" customHeight="1">
      <c r="D28" s="48"/>
    </row>
    <row r="29" ht="13.5" customHeight="1">
      <c r="C29" s="19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>
      <c r="C40" s="19"/>
    </row>
    <row r="41" ht="13.5" customHeight="1">
      <c r="C41" s="19"/>
    </row>
    <row r="42" ht="13.5" customHeight="1">
      <c r="C42" s="19"/>
    </row>
    <row r="43" ht="13.5" customHeight="1">
      <c r="C43" s="19"/>
    </row>
    <row r="44" ht="13.5" customHeight="1">
      <c r="C44" s="19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3">
    <mergeCell ref="T3:T4"/>
    <mergeCell ref="U3:U4"/>
    <mergeCell ref="B4:B8"/>
    <mergeCell ref="B10:B11"/>
    <mergeCell ref="F17:G17"/>
    <mergeCell ref="L17:M17"/>
    <mergeCell ref="F3:F4"/>
    <mergeCell ref="G3:G4"/>
    <mergeCell ref="H3:I3"/>
    <mergeCell ref="L3:L4"/>
    <mergeCell ref="M3:M4"/>
    <mergeCell ref="O3:O4"/>
    <mergeCell ref="R3:S3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5.0"/>
    <col customWidth="1" min="3" max="3" width="15.57"/>
    <col customWidth="1" min="4" max="4" width="14.71"/>
    <col customWidth="1" min="5" max="5" width="6.57"/>
    <col customWidth="1" min="6" max="6" width="8.71"/>
    <col customWidth="1" min="7" max="7" width="10.29"/>
    <col customWidth="1" min="8" max="9" width="12.43"/>
    <col customWidth="1" min="10" max="26" width="8.71"/>
  </cols>
  <sheetData>
    <row r="1" ht="13.5" customHeight="1"/>
    <row r="2" ht="13.5" customHeight="1">
      <c r="B2" s="4" t="s">
        <v>11</v>
      </c>
      <c r="C2" s="4"/>
    </row>
    <row r="3" ht="13.5" customHeight="1">
      <c r="F3" s="5" t="s">
        <v>12</v>
      </c>
      <c r="G3" s="6" t="s">
        <v>13</v>
      </c>
      <c r="H3" s="7" t="s">
        <v>14</v>
      </c>
      <c r="I3" s="8"/>
    </row>
    <row r="4" ht="13.5" customHeight="1">
      <c r="B4" s="5" t="s">
        <v>23</v>
      </c>
      <c r="C4" s="9" t="s">
        <v>24</v>
      </c>
      <c r="D4" s="9" t="s">
        <v>25</v>
      </c>
      <c r="F4" s="14"/>
      <c r="G4" s="14"/>
      <c r="H4" s="15" t="s">
        <v>23</v>
      </c>
      <c r="I4" s="15" t="s">
        <v>26</v>
      </c>
    </row>
    <row r="5" ht="13.5" customHeight="1">
      <c r="B5" s="16"/>
      <c r="C5" s="13" t="s">
        <v>45</v>
      </c>
      <c r="D5" s="50">
        <v>286.0</v>
      </c>
      <c r="E5" s="19"/>
      <c r="F5" s="17">
        <v>1.0</v>
      </c>
      <c r="G5" s="20">
        <v>326.0</v>
      </c>
      <c r="H5" s="21">
        <f t="shared" ref="H5:H16" si="1">IF($G5&lt;=120,D$5+$G5*D$6,IF(AND(120&lt;$G5,$G5&lt;=300),D$5+120*D$6+($G5-120)*D$7,IF(300&lt;$G5,D$5+120*D$6+(300-120)*D$7+($G5-300)*D$8)))</f>
        <v>8142.56</v>
      </c>
      <c r="I5" s="22">
        <f t="shared" ref="I5:I16" si="2">D$11*G5+C$11</f>
        <v>7269.8</v>
      </c>
    </row>
    <row r="6" ht="13.5" customHeight="1">
      <c r="B6" s="16"/>
      <c r="C6" s="13" t="s">
        <v>46</v>
      </c>
      <c r="D6" s="50">
        <v>21.04</v>
      </c>
      <c r="E6" s="19"/>
      <c r="F6" s="17">
        <v>2.0</v>
      </c>
      <c r="G6" s="20">
        <v>246.0</v>
      </c>
      <c r="H6" s="21">
        <f t="shared" si="1"/>
        <v>6025.06</v>
      </c>
      <c r="I6" s="22">
        <f t="shared" si="2"/>
        <v>5485.8</v>
      </c>
    </row>
    <row r="7" ht="13.5" customHeight="1">
      <c r="B7" s="16"/>
      <c r="C7" s="13" t="s">
        <v>47</v>
      </c>
      <c r="D7" s="50">
        <v>25.51</v>
      </c>
      <c r="E7" s="19"/>
      <c r="F7" s="17">
        <v>3.0</v>
      </c>
      <c r="G7" s="20">
        <v>223.0</v>
      </c>
      <c r="H7" s="21">
        <f t="shared" si="1"/>
        <v>5438.33</v>
      </c>
      <c r="I7" s="22">
        <f t="shared" si="2"/>
        <v>4972.9</v>
      </c>
    </row>
    <row r="8" ht="13.5" customHeight="1">
      <c r="B8" s="14"/>
      <c r="C8" s="13" t="s">
        <v>48</v>
      </c>
      <c r="D8" s="50">
        <v>28.46</v>
      </c>
      <c r="E8" s="19"/>
      <c r="F8" s="17">
        <v>4.0</v>
      </c>
      <c r="G8" s="4">
        <v>150.0</v>
      </c>
      <c r="H8" s="21">
        <f t="shared" si="1"/>
        <v>3576.1</v>
      </c>
      <c r="I8" s="22">
        <f t="shared" si="2"/>
        <v>3345</v>
      </c>
    </row>
    <row r="9" ht="13.5" customHeight="1">
      <c r="B9" s="30"/>
      <c r="D9" s="51"/>
      <c r="E9" s="19"/>
      <c r="F9" s="17">
        <v>5.0</v>
      </c>
      <c r="G9" s="20">
        <v>148.0</v>
      </c>
      <c r="H9" s="21">
        <f t="shared" si="1"/>
        <v>3525.08</v>
      </c>
      <c r="I9" s="22">
        <f t="shared" si="2"/>
        <v>3300.4</v>
      </c>
    </row>
    <row r="10" ht="13.5" customHeight="1">
      <c r="B10" s="5" t="s">
        <v>26</v>
      </c>
      <c r="C10" s="9" t="s">
        <v>36</v>
      </c>
      <c r="D10" s="9" t="s">
        <v>25</v>
      </c>
      <c r="E10" s="19"/>
      <c r="F10" s="17">
        <v>6.0</v>
      </c>
      <c r="G10" s="20">
        <v>121.0</v>
      </c>
      <c r="H10" s="21">
        <f t="shared" si="1"/>
        <v>2836.31</v>
      </c>
      <c r="I10" s="22">
        <f t="shared" si="2"/>
        <v>2698.3</v>
      </c>
    </row>
    <row r="11" ht="13.5" customHeight="1">
      <c r="B11" s="14"/>
      <c r="C11" s="52">
        <v>0.0</v>
      </c>
      <c r="D11" s="52">
        <v>22.3</v>
      </c>
      <c r="E11" s="19"/>
      <c r="F11" s="17">
        <v>7.0</v>
      </c>
      <c r="G11" s="20">
        <v>171.0</v>
      </c>
      <c r="H11" s="21">
        <f t="shared" si="1"/>
        <v>4111.81</v>
      </c>
      <c r="I11" s="22">
        <f t="shared" si="2"/>
        <v>3813.3</v>
      </c>
    </row>
    <row r="12" ht="13.5" customHeight="1">
      <c r="E12" s="19"/>
      <c r="F12" s="17">
        <v>8.0</v>
      </c>
      <c r="G12" s="20">
        <v>257.0</v>
      </c>
      <c r="H12" s="21">
        <f t="shared" si="1"/>
        <v>6305.67</v>
      </c>
      <c r="I12" s="22">
        <f t="shared" si="2"/>
        <v>5731.1</v>
      </c>
    </row>
    <row r="13" ht="13.5" customHeight="1">
      <c r="E13" s="19"/>
      <c r="F13" s="17">
        <v>9.0</v>
      </c>
      <c r="G13" s="20">
        <v>282.0</v>
      </c>
      <c r="H13" s="21">
        <f t="shared" si="1"/>
        <v>6943.42</v>
      </c>
      <c r="I13" s="22">
        <f t="shared" si="2"/>
        <v>6288.6</v>
      </c>
    </row>
    <row r="14" ht="13.5" customHeight="1">
      <c r="E14" s="19"/>
      <c r="F14" s="17">
        <v>10.0</v>
      </c>
      <c r="G14" s="20">
        <v>162.0</v>
      </c>
      <c r="H14" s="21">
        <f t="shared" si="1"/>
        <v>3882.22</v>
      </c>
      <c r="I14" s="22">
        <f t="shared" si="2"/>
        <v>3612.6</v>
      </c>
    </row>
    <row r="15" ht="13.5" customHeight="1">
      <c r="E15" s="19"/>
      <c r="F15" s="17">
        <v>11.0</v>
      </c>
      <c r="G15" s="20">
        <v>135.0</v>
      </c>
      <c r="H15" s="21">
        <f t="shared" si="1"/>
        <v>3193.45</v>
      </c>
      <c r="I15" s="22">
        <f t="shared" si="2"/>
        <v>3010.5</v>
      </c>
    </row>
    <row r="16" ht="13.5" customHeight="1">
      <c r="E16" s="19"/>
      <c r="F16" s="17">
        <v>12.0</v>
      </c>
      <c r="G16" s="20">
        <v>174.0</v>
      </c>
      <c r="H16" s="21">
        <f t="shared" si="1"/>
        <v>4188.34</v>
      </c>
      <c r="I16" s="22">
        <f t="shared" si="2"/>
        <v>3880.2</v>
      </c>
    </row>
    <row r="17" ht="13.5" customHeight="1">
      <c r="E17" s="19"/>
      <c r="F17" s="37" t="s">
        <v>38</v>
      </c>
      <c r="G17" s="8"/>
      <c r="H17" s="38">
        <f t="shared" ref="H17:I17" si="3">SUM(H5:H16)</f>
        <v>58168.35</v>
      </c>
      <c r="I17" s="38">
        <f t="shared" si="3"/>
        <v>53408.5</v>
      </c>
    </row>
    <row r="18" ht="13.5" customHeight="1">
      <c r="E18" s="19"/>
      <c r="H18" s="46"/>
      <c r="I18" s="27"/>
    </row>
    <row r="19" ht="13.5" customHeight="1">
      <c r="E19" s="19"/>
      <c r="H19" s="46"/>
      <c r="I19" s="27"/>
    </row>
    <row r="20" ht="13.5" customHeight="1">
      <c r="E20" s="19"/>
      <c r="H20" s="46"/>
      <c r="I20" s="27"/>
    </row>
    <row r="21" ht="13.5" customHeight="1">
      <c r="E21" s="19"/>
      <c r="H21" s="46"/>
      <c r="I21" s="27"/>
    </row>
    <row r="22" ht="13.5" customHeight="1">
      <c r="E22" s="19"/>
      <c r="H22" s="46"/>
      <c r="I22" s="27"/>
    </row>
    <row r="23" ht="13.5" customHeight="1">
      <c r="H23" s="46"/>
      <c r="I23" s="27"/>
    </row>
    <row r="24" ht="13.5" customHeight="1">
      <c r="H24" s="46"/>
      <c r="I24" s="27"/>
    </row>
    <row r="25" ht="13.5" customHeight="1">
      <c r="H25" s="46"/>
      <c r="I25" s="27"/>
    </row>
    <row r="26" ht="13.5" customHeight="1">
      <c r="H26" s="46"/>
      <c r="I26" s="27"/>
    </row>
    <row r="27" ht="13.5" customHeight="1">
      <c r="H27" s="46"/>
      <c r="I27" s="27"/>
    </row>
    <row r="28" ht="13.5" customHeight="1">
      <c r="H28" s="46"/>
    </row>
    <row r="29" ht="13.5" customHeight="1"/>
    <row r="30" ht="13.5" customHeight="1">
      <c r="K30" s="4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6">
    <mergeCell ref="F3:F4"/>
    <mergeCell ref="G3:G4"/>
    <mergeCell ref="H3:I3"/>
    <mergeCell ref="B4:B8"/>
    <mergeCell ref="B10:B11"/>
    <mergeCell ref="F17:G17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5.0"/>
    <col customWidth="1" min="3" max="3" width="15.57"/>
    <col customWidth="1" min="4" max="4" width="14.71"/>
    <col customWidth="1" min="5" max="5" width="6.57"/>
    <col customWidth="1" min="6" max="6" width="8.71"/>
    <col customWidth="1" min="7" max="7" width="10.29"/>
    <col customWidth="1" min="8" max="9" width="12.29"/>
    <col customWidth="1" min="10" max="26" width="8.71"/>
  </cols>
  <sheetData>
    <row r="1" ht="13.5" customHeight="1"/>
    <row r="2" ht="13.5" customHeight="1">
      <c r="B2" s="4" t="s">
        <v>11</v>
      </c>
      <c r="C2" s="4"/>
    </row>
    <row r="3" ht="13.5" customHeight="1">
      <c r="F3" s="5" t="s">
        <v>12</v>
      </c>
      <c r="G3" s="6" t="s">
        <v>13</v>
      </c>
      <c r="H3" s="7" t="s">
        <v>14</v>
      </c>
      <c r="I3" s="8"/>
    </row>
    <row r="4" ht="13.5" customHeight="1">
      <c r="B4" s="5" t="s">
        <v>23</v>
      </c>
      <c r="C4" s="9" t="s">
        <v>24</v>
      </c>
      <c r="D4" s="9" t="s">
        <v>25</v>
      </c>
      <c r="F4" s="14"/>
      <c r="G4" s="14"/>
      <c r="H4" s="15" t="s">
        <v>23</v>
      </c>
      <c r="I4" s="15" t="s">
        <v>26</v>
      </c>
    </row>
    <row r="5" ht="13.5" customHeight="1">
      <c r="B5" s="16"/>
      <c r="C5" s="13" t="s">
        <v>45</v>
      </c>
      <c r="D5" s="50">
        <v>286.0</v>
      </c>
      <c r="E5" s="19"/>
      <c r="F5" s="17">
        <v>1.0</v>
      </c>
      <c r="G5" s="20">
        <v>326.0</v>
      </c>
      <c r="H5" s="21">
        <f t="shared" ref="H5:H16" si="1">IF($G5&lt;=120,D$5+$G5*D$6,IF(AND(120&lt;$G5,$G5&lt;=280),D$5+120*D$6+($G5-120)*D$7,IF(280&lt;$G5,D$5+120*D$6+(280-120)*D$7+($G5-280)*D$8)))</f>
        <v>8201.56</v>
      </c>
      <c r="I5" s="22">
        <f t="shared" ref="I5:I16" si="2">D$11*G5+C$11</f>
        <v>7269.8</v>
      </c>
    </row>
    <row r="6" ht="13.5" customHeight="1">
      <c r="B6" s="16"/>
      <c r="C6" s="13" t="s">
        <v>46</v>
      </c>
      <c r="D6" s="50">
        <v>21.04</v>
      </c>
      <c r="E6" s="19"/>
      <c r="F6" s="17">
        <v>2.0</v>
      </c>
      <c r="G6" s="20">
        <v>246.0</v>
      </c>
      <c r="H6" s="21">
        <f t="shared" si="1"/>
        <v>6025.06</v>
      </c>
      <c r="I6" s="22">
        <f t="shared" si="2"/>
        <v>5485.8</v>
      </c>
    </row>
    <row r="7" ht="13.5" customHeight="1">
      <c r="B7" s="16"/>
      <c r="C7" s="13" t="s">
        <v>49</v>
      </c>
      <c r="D7" s="50">
        <v>25.51</v>
      </c>
      <c r="E7" s="19"/>
      <c r="F7" s="17">
        <v>3.0</v>
      </c>
      <c r="G7" s="20">
        <v>223.0</v>
      </c>
      <c r="H7" s="21">
        <f t="shared" si="1"/>
        <v>5438.33</v>
      </c>
      <c r="I7" s="22">
        <f t="shared" si="2"/>
        <v>4972.9</v>
      </c>
    </row>
    <row r="8" ht="13.5" customHeight="1">
      <c r="B8" s="14"/>
      <c r="C8" s="13" t="s">
        <v>50</v>
      </c>
      <c r="D8" s="50">
        <v>28.46</v>
      </c>
      <c r="E8" s="19"/>
      <c r="F8" s="17">
        <v>4.0</v>
      </c>
      <c r="G8" s="4">
        <v>150.0</v>
      </c>
      <c r="H8" s="21">
        <f t="shared" si="1"/>
        <v>3576.1</v>
      </c>
      <c r="I8" s="22">
        <f t="shared" si="2"/>
        <v>3345</v>
      </c>
    </row>
    <row r="9" ht="13.5" customHeight="1">
      <c r="B9" s="30"/>
      <c r="D9" s="51"/>
      <c r="E9" s="19"/>
      <c r="F9" s="17">
        <v>5.0</v>
      </c>
      <c r="G9" s="20">
        <v>148.0</v>
      </c>
      <c r="H9" s="21">
        <f t="shared" si="1"/>
        <v>3525.08</v>
      </c>
      <c r="I9" s="22">
        <f t="shared" si="2"/>
        <v>3300.4</v>
      </c>
    </row>
    <row r="10" ht="13.5" customHeight="1">
      <c r="B10" s="5" t="s">
        <v>26</v>
      </c>
      <c r="C10" s="9" t="s">
        <v>36</v>
      </c>
      <c r="D10" s="9" t="s">
        <v>25</v>
      </c>
      <c r="E10" s="19"/>
      <c r="F10" s="17">
        <v>6.0</v>
      </c>
      <c r="G10" s="20">
        <v>121.0</v>
      </c>
      <c r="H10" s="21">
        <f t="shared" si="1"/>
        <v>2836.31</v>
      </c>
      <c r="I10" s="22">
        <f t="shared" si="2"/>
        <v>2698.3</v>
      </c>
    </row>
    <row r="11" ht="13.5" customHeight="1">
      <c r="B11" s="14"/>
      <c r="C11" s="52">
        <v>0.0</v>
      </c>
      <c r="D11" s="52">
        <v>22.3</v>
      </c>
      <c r="E11" s="19"/>
      <c r="F11" s="17">
        <v>7.0</v>
      </c>
      <c r="G11" s="20">
        <v>171.0</v>
      </c>
      <c r="H11" s="21">
        <f t="shared" si="1"/>
        <v>4111.81</v>
      </c>
      <c r="I11" s="22">
        <f t="shared" si="2"/>
        <v>3813.3</v>
      </c>
    </row>
    <row r="12" ht="13.5" customHeight="1">
      <c r="E12" s="19"/>
      <c r="F12" s="17">
        <v>8.0</v>
      </c>
      <c r="G12" s="20">
        <v>257.0</v>
      </c>
      <c r="H12" s="21">
        <f t="shared" si="1"/>
        <v>6305.67</v>
      </c>
      <c r="I12" s="22">
        <f t="shared" si="2"/>
        <v>5731.1</v>
      </c>
    </row>
    <row r="13" ht="13.5" customHeight="1">
      <c r="E13" s="19"/>
      <c r="F13" s="17">
        <v>9.0</v>
      </c>
      <c r="G13" s="20">
        <v>282.0</v>
      </c>
      <c r="H13" s="21">
        <f t="shared" si="1"/>
        <v>6949.32</v>
      </c>
      <c r="I13" s="22">
        <f t="shared" si="2"/>
        <v>6288.6</v>
      </c>
    </row>
    <row r="14" ht="13.5" customHeight="1">
      <c r="E14" s="19"/>
      <c r="F14" s="17">
        <v>10.0</v>
      </c>
      <c r="G14" s="20">
        <v>162.0</v>
      </c>
      <c r="H14" s="21">
        <f t="shared" si="1"/>
        <v>3882.22</v>
      </c>
      <c r="I14" s="22">
        <f t="shared" si="2"/>
        <v>3612.6</v>
      </c>
    </row>
    <row r="15" ht="13.5" customHeight="1">
      <c r="E15" s="19"/>
      <c r="F15" s="17">
        <v>11.0</v>
      </c>
      <c r="G15" s="20">
        <v>135.0</v>
      </c>
      <c r="H15" s="21">
        <f t="shared" si="1"/>
        <v>3193.45</v>
      </c>
      <c r="I15" s="22">
        <f t="shared" si="2"/>
        <v>3010.5</v>
      </c>
    </row>
    <row r="16" ht="13.5" customHeight="1">
      <c r="E16" s="19"/>
      <c r="F16" s="17">
        <v>12.0</v>
      </c>
      <c r="G16" s="20">
        <v>174.0</v>
      </c>
      <c r="H16" s="21">
        <f t="shared" si="1"/>
        <v>4188.34</v>
      </c>
      <c r="I16" s="22">
        <f t="shared" si="2"/>
        <v>3880.2</v>
      </c>
    </row>
    <row r="17" ht="13.5" customHeight="1">
      <c r="E17" s="19"/>
      <c r="F17" s="37" t="s">
        <v>38</v>
      </c>
      <c r="G17" s="8"/>
      <c r="H17" s="38">
        <f t="shared" ref="H17:I17" si="3">SUM(H5:H16)</f>
        <v>58233.25</v>
      </c>
      <c r="I17" s="38">
        <f t="shared" si="3"/>
        <v>53408.5</v>
      </c>
    </row>
    <row r="18" ht="13.5" customHeight="1">
      <c r="E18" s="19"/>
      <c r="H18" s="46"/>
      <c r="I18" s="27"/>
    </row>
    <row r="19" ht="13.5" customHeight="1">
      <c r="E19" s="19"/>
      <c r="H19" s="46"/>
      <c r="I19" s="27"/>
    </row>
    <row r="20" ht="13.5" customHeight="1">
      <c r="E20" s="19"/>
      <c r="H20" s="46"/>
      <c r="I20" s="27"/>
    </row>
    <row r="21" ht="13.5" customHeight="1">
      <c r="E21" s="19"/>
      <c r="H21" s="46"/>
      <c r="I21" s="27"/>
    </row>
    <row r="22" ht="13.5" customHeight="1">
      <c r="E22" s="19"/>
      <c r="H22" s="46"/>
      <c r="I22" s="27"/>
    </row>
    <row r="23" ht="13.5" customHeight="1">
      <c r="H23" s="46"/>
      <c r="I23" s="27"/>
    </row>
    <row r="24" ht="13.5" customHeight="1">
      <c r="H24" s="46"/>
      <c r="I24" s="27"/>
    </row>
    <row r="25" ht="13.5" customHeight="1">
      <c r="H25" s="46"/>
      <c r="I25" s="27"/>
    </row>
    <row r="26" ht="13.5" customHeight="1">
      <c r="H26" s="46"/>
      <c r="I26" s="27"/>
    </row>
    <row r="27" ht="13.5" customHeight="1">
      <c r="H27" s="46"/>
      <c r="I27" s="27"/>
    </row>
    <row r="28" ht="13.5" customHeight="1">
      <c r="H28" s="46"/>
    </row>
    <row r="29" ht="13.5" customHeight="1"/>
    <row r="30" ht="13.5" customHeight="1">
      <c r="K30" s="4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6">
    <mergeCell ref="F3:F4"/>
    <mergeCell ref="G3:G4"/>
    <mergeCell ref="H3:I3"/>
    <mergeCell ref="B4:B8"/>
    <mergeCell ref="B10:B11"/>
    <mergeCell ref="F17:G17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5.0"/>
    <col customWidth="1" min="3" max="3" width="15.57"/>
    <col customWidth="1" min="4" max="4" width="14.71"/>
    <col customWidth="1" min="5" max="5" width="6.57"/>
    <col customWidth="1" min="6" max="6" width="8.71"/>
    <col customWidth="1" min="7" max="7" width="10.29"/>
    <col customWidth="1" min="8" max="9" width="12.43"/>
    <col customWidth="1" min="10" max="26" width="8.71"/>
  </cols>
  <sheetData>
    <row r="1" ht="13.5" customHeight="1"/>
    <row r="2" ht="13.5" customHeight="1">
      <c r="B2" s="4" t="s">
        <v>11</v>
      </c>
      <c r="C2" s="4"/>
    </row>
    <row r="3" ht="13.5" customHeight="1">
      <c r="F3" s="5" t="s">
        <v>12</v>
      </c>
      <c r="G3" s="6" t="s">
        <v>13</v>
      </c>
      <c r="H3" s="7" t="s">
        <v>14</v>
      </c>
      <c r="I3" s="8"/>
    </row>
    <row r="4" ht="13.5" customHeight="1">
      <c r="B4" s="5" t="s">
        <v>23</v>
      </c>
      <c r="C4" s="9" t="s">
        <v>24</v>
      </c>
      <c r="D4" s="9" t="s">
        <v>25</v>
      </c>
      <c r="F4" s="14"/>
      <c r="G4" s="14"/>
      <c r="H4" s="15" t="s">
        <v>23</v>
      </c>
      <c r="I4" s="15" t="s">
        <v>26</v>
      </c>
    </row>
    <row r="5" ht="13.5" customHeight="1">
      <c r="B5" s="16"/>
      <c r="C5" s="17" t="s">
        <v>51</v>
      </c>
      <c r="D5" s="53">
        <v>285.0</v>
      </c>
      <c r="E5" s="19"/>
      <c r="F5" s="17">
        <v>1.0</v>
      </c>
      <c r="G5" s="20">
        <v>326.0</v>
      </c>
      <c r="H5" s="21">
        <f t="shared" ref="H5:H16" si="1">IF($G5&lt;=11,D$5,IF(AND(11&lt;$G5,$G5&lt;=120),D$5+($G5-11)*D$6,IF(AND(120&lt;$G5,$G5&lt;=300),D$5+(120-11)*D$6+($G5-120)*D$7,IF(300&lt;$G5,D$5+(120-11)*D$6+(300-120)*D$7+($G5-300)*D$8))))</f>
        <v>7559.59</v>
      </c>
      <c r="I5" s="22">
        <f t="shared" ref="I5:I16" si="2">D$11*G5+C$11</f>
        <v>7269.8</v>
      </c>
    </row>
    <row r="6" ht="13.5" customHeight="1">
      <c r="B6" s="16"/>
      <c r="C6" s="17" t="s">
        <v>52</v>
      </c>
      <c r="D6" s="53">
        <v>20.31</v>
      </c>
      <c r="E6" s="19"/>
      <c r="F6" s="17">
        <v>2.0</v>
      </c>
      <c r="G6" s="20">
        <v>246.0</v>
      </c>
      <c r="H6" s="21">
        <f t="shared" si="1"/>
        <v>5535.39</v>
      </c>
      <c r="I6" s="22">
        <f t="shared" si="2"/>
        <v>5485.8</v>
      </c>
    </row>
    <row r="7" ht="13.5" customHeight="1">
      <c r="B7" s="16"/>
      <c r="C7" s="17" t="s">
        <v>47</v>
      </c>
      <c r="D7" s="53">
        <v>24.1</v>
      </c>
      <c r="E7" s="19"/>
      <c r="F7" s="17">
        <v>3.0</v>
      </c>
      <c r="G7" s="20">
        <v>223.0</v>
      </c>
      <c r="H7" s="21">
        <f t="shared" si="1"/>
        <v>4981.09</v>
      </c>
      <c r="I7" s="22">
        <f t="shared" si="2"/>
        <v>4972.9</v>
      </c>
    </row>
    <row r="8" ht="13.5" customHeight="1">
      <c r="B8" s="14"/>
      <c r="C8" s="17" t="s">
        <v>48</v>
      </c>
      <c r="D8" s="53">
        <v>27.8</v>
      </c>
      <c r="E8" s="19"/>
      <c r="F8" s="17">
        <v>4.0</v>
      </c>
      <c r="G8" s="4">
        <v>150.0</v>
      </c>
      <c r="H8" s="21">
        <f t="shared" si="1"/>
        <v>3221.79</v>
      </c>
      <c r="I8" s="22">
        <f t="shared" si="2"/>
        <v>3345</v>
      </c>
    </row>
    <row r="9" ht="13.5" customHeight="1">
      <c r="B9" s="30"/>
      <c r="E9" s="19"/>
      <c r="F9" s="17">
        <v>5.0</v>
      </c>
      <c r="G9" s="20">
        <v>148.0</v>
      </c>
      <c r="H9" s="21">
        <f t="shared" si="1"/>
        <v>3173.59</v>
      </c>
      <c r="I9" s="22">
        <f t="shared" si="2"/>
        <v>3300.4</v>
      </c>
    </row>
    <row r="10" ht="13.5" customHeight="1">
      <c r="B10" s="5" t="s">
        <v>26</v>
      </c>
      <c r="C10" s="9" t="s">
        <v>36</v>
      </c>
      <c r="D10" s="9" t="s">
        <v>25</v>
      </c>
      <c r="E10" s="19"/>
      <c r="F10" s="17">
        <v>6.0</v>
      </c>
      <c r="G10" s="20">
        <v>121.0</v>
      </c>
      <c r="H10" s="21">
        <f t="shared" si="1"/>
        <v>2522.89</v>
      </c>
      <c r="I10" s="22">
        <f t="shared" si="2"/>
        <v>2698.3</v>
      </c>
    </row>
    <row r="11" ht="13.5" customHeight="1">
      <c r="B11" s="14"/>
      <c r="C11" s="52">
        <v>0.0</v>
      </c>
      <c r="D11" s="52">
        <v>22.3</v>
      </c>
      <c r="E11" s="19"/>
      <c r="F11" s="17">
        <v>7.0</v>
      </c>
      <c r="G11" s="20">
        <v>171.0</v>
      </c>
      <c r="H11" s="21">
        <f t="shared" si="1"/>
        <v>3727.89</v>
      </c>
      <c r="I11" s="22">
        <f t="shared" si="2"/>
        <v>3813.3</v>
      </c>
    </row>
    <row r="12" ht="13.5" customHeight="1">
      <c r="E12" s="19"/>
      <c r="F12" s="17">
        <v>8.0</v>
      </c>
      <c r="G12" s="20">
        <v>257.0</v>
      </c>
      <c r="H12" s="21">
        <f t="shared" si="1"/>
        <v>5800.49</v>
      </c>
      <c r="I12" s="22">
        <f t="shared" si="2"/>
        <v>5731.1</v>
      </c>
    </row>
    <row r="13" ht="13.5" customHeight="1">
      <c r="E13" s="19"/>
      <c r="F13" s="17">
        <v>9.0</v>
      </c>
      <c r="G13" s="20">
        <v>282.0</v>
      </c>
      <c r="H13" s="21">
        <f t="shared" si="1"/>
        <v>6402.99</v>
      </c>
      <c r="I13" s="22">
        <f t="shared" si="2"/>
        <v>6288.6</v>
      </c>
    </row>
    <row r="14" ht="13.5" customHeight="1">
      <c r="E14" s="19"/>
      <c r="F14" s="17">
        <v>10.0</v>
      </c>
      <c r="G14" s="20">
        <v>162.0</v>
      </c>
      <c r="H14" s="21">
        <f t="shared" si="1"/>
        <v>3510.99</v>
      </c>
      <c r="I14" s="22">
        <f t="shared" si="2"/>
        <v>3612.6</v>
      </c>
    </row>
    <row r="15" ht="13.5" customHeight="1">
      <c r="E15" s="19"/>
      <c r="F15" s="17">
        <v>11.0</v>
      </c>
      <c r="G15" s="20">
        <v>135.0</v>
      </c>
      <c r="H15" s="21">
        <f t="shared" si="1"/>
        <v>2860.29</v>
      </c>
      <c r="I15" s="22">
        <f t="shared" si="2"/>
        <v>3010.5</v>
      </c>
    </row>
    <row r="16" ht="13.5" customHeight="1">
      <c r="E16" s="19"/>
      <c r="F16" s="17">
        <v>12.0</v>
      </c>
      <c r="G16" s="20">
        <v>174.0</v>
      </c>
      <c r="H16" s="21">
        <f t="shared" si="1"/>
        <v>3800.19</v>
      </c>
      <c r="I16" s="22">
        <f t="shared" si="2"/>
        <v>3880.2</v>
      </c>
    </row>
    <row r="17" ht="13.5" customHeight="1">
      <c r="E17" s="19"/>
      <c r="F17" s="37" t="s">
        <v>38</v>
      </c>
      <c r="G17" s="8"/>
      <c r="H17" s="38">
        <f t="shared" ref="H17:I17" si="3">SUM(H5:H16)</f>
        <v>53097.18</v>
      </c>
      <c r="I17" s="38">
        <f t="shared" si="3"/>
        <v>53408.5</v>
      </c>
    </row>
    <row r="18" ht="13.5" customHeight="1">
      <c r="E18" s="19"/>
      <c r="H18" s="46"/>
      <c r="I18" s="27"/>
    </row>
    <row r="19" ht="13.5" customHeight="1">
      <c r="E19" s="19"/>
      <c r="H19" s="46"/>
      <c r="I19" s="27"/>
    </row>
    <row r="20" ht="13.5" customHeight="1">
      <c r="E20" s="19"/>
      <c r="H20" s="46"/>
      <c r="I20" s="27"/>
    </row>
    <row r="21" ht="13.5" customHeight="1">
      <c r="E21" s="19"/>
      <c r="H21" s="46"/>
      <c r="I21" s="27"/>
    </row>
    <row r="22" ht="13.5" customHeight="1">
      <c r="E22" s="19"/>
      <c r="H22" s="46"/>
      <c r="I22" s="27"/>
    </row>
    <row r="23" ht="13.5" customHeight="1">
      <c r="H23" s="46"/>
      <c r="I23" s="27"/>
    </row>
    <row r="24" ht="13.5" customHeight="1">
      <c r="H24" s="46"/>
      <c r="I24" s="27"/>
    </row>
    <row r="25" ht="13.5" customHeight="1">
      <c r="H25" s="46"/>
      <c r="I25" s="27"/>
    </row>
    <row r="26" ht="13.5" customHeight="1">
      <c r="H26" s="46"/>
      <c r="I26" s="27"/>
    </row>
    <row r="27" ht="13.5" customHeight="1">
      <c r="H27" s="46"/>
      <c r="I27" s="27"/>
    </row>
    <row r="28" ht="13.5" customHeight="1">
      <c r="H28" s="46"/>
    </row>
    <row r="29" ht="13.5" customHeight="1"/>
    <row r="30" ht="13.5" customHeight="1">
      <c r="K30" s="4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6">
    <mergeCell ref="F3:F4"/>
    <mergeCell ref="G3:G4"/>
    <mergeCell ref="H3:I3"/>
    <mergeCell ref="B4:B8"/>
    <mergeCell ref="B10:B11"/>
    <mergeCell ref="F17:G17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5.0"/>
    <col customWidth="1" min="3" max="3" width="15.57"/>
    <col customWidth="1" min="4" max="4" width="14.71"/>
    <col customWidth="1" min="5" max="5" width="6.57"/>
    <col customWidth="1" min="6" max="6" width="8.71"/>
    <col customWidth="1" min="7" max="7" width="10.29"/>
    <col customWidth="1" min="8" max="9" width="12.43"/>
    <col customWidth="1" min="10" max="26" width="8.71"/>
  </cols>
  <sheetData>
    <row r="1" ht="13.5" customHeight="1"/>
    <row r="2" ht="13.5" customHeight="1">
      <c r="B2" s="4" t="s">
        <v>11</v>
      </c>
      <c r="C2" s="4"/>
    </row>
    <row r="3" ht="13.5" customHeight="1">
      <c r="F3" s="5" t="s">
        <v>12</v>
      </c>
      <c r="G3" s="6" t="s">
        <v>13</v>
      </c>
      <c r="H3" s="7" t="s">
        <v>14</v>
      </c>
      <c r="I3" s="8"/>
    </row>
    <row r="4" ht="13.5" customHeight="1">
      <c r="B4" s="5" t="s">
        <v>23</v>
      </c>
      <c r="C4" s="9" t="s">
        <v>24</v>
      </c>
      <c r="D4" s="9" t="s">
        <v>25</v>
      </c>
      <c r="F4" s="14"/>
      <c r="G4" s="14"/>
      <c r="H4" s="15" t="s">
        <v>23</v>
      </c>
      <c r="I4" s="15" t="s">
        <v>26</v>
      </c>
    </row>
    <row r="5" ht="13.5" customHeight="1">
      <c r="B5" s="16"/>
      <c r="C5" s="17" t="s">
        <v>53</v>
      </c>
      <c r="D5" s="54">
        <v>285.0</v>
      </c>
      <c r="E5" s="19"/>
      <c r="F5" s="17">
        <v>1.0</v>
      </c>
      <c r="G5" s="20">
        <v>326.0</v>
      </c>
      <c r="H5" s="21">
        <f t="shared" ref="H5:H16" si="1">IF($G5&lt;=10,D$5,IF(AND(10&lt;$G5,$G5&lt;=120),D$5+($G5-10)*D$6,IF(AND(120&lt;$G5,$G5&lt;=300),D$5+(120-10)*D$6+($G5-120)*D$7,IF(300&lt;$G5,D$5+(120-10)*D$6+(300-120)*D$7+($G5-300)*D$8))))</f>
        <v>7579.9</v>
      </c>
      <c r="I5" s="22">
        <f t="shared" ref="I5:I16" si="2">D$11*G5+C$11</f>
        <v>7269.8</v>
      </c>
    </row>
    <row r="6" ht="13.5" customHeight="1">
      <c r="B6" s="16"/>
      <c r="C6" s="17" t="s">
        <v>52</v>
      </c>
      <c r="D6" s="54">
        <v>20.31</v>
      </c>
      <c r="E6" s="19"/>
      <c r="F6" s="17">
        <v>2.0</v>
      </c>
      <c r="G6" s="20">
        <v>246.0</v>
      </c>
      <c r="H6" s="21">
        <f t="shared" si="1"/>
        <v>5555.7</v>
      </c>
      <c r="I6" s="22">
        <f t="shared" si="2"/>
        <v>5485.8</v>
      </c>
    </row>
    <row r="7" ht="13.5" customHeight="1">
      <c r="B7" s="16"/>
      <c r="C7" s="17" t="s">
        <v>34</v>
      </c>
      <c r="D7" s="54">
        <v>24.1</v>
      </c>
      <c r="E7" s="19"/>
      <c r="F7" s="17">
        <v>3.0</v>
      </c>
      <c r="G7" s="20">
        <v>223.0</v>
      </c>
      <c r="H7" s="21">
        <f t="shared" si="1"/>
        <v>5001.4</v>
      </c>
      <c r="I7" s="22">
        <f t="shared" si="2"/>
        <v>4972.9</v>
      </c>
    </row>
    <row r="8" ht="13.5" customHeight="1">
      <c r="B8" s="14"/>
      <c r="C8" s="17" t="s">
        <v>35</v>
      </c>
      <c r="D8" s="54">
        <v>27.8</v>
      </c>
      <c r="E8" s="19"/>
      <c r="F8" s="17">
        <v>4.0</v>
      </c>
      <c r="G8" s="4">
        <v>150.0</v>
      </c>
      <c r="H8" s="21">
        <f t="shared" si="1"/>
        <v>3242.1</v>
      </c>
      <c r="I8" s="22">
        <f t="shared" si="2"/>
        <v>3345</v>
      </c>
    </row>
    <row r="9" ht="13.5" customHeight="1">
      <c r="B9" s="30"/>
      <c r="D9" s="30"/>
      <c r="E9" s="19"/>
      <c r="F9" s="17">
        <v>5.0</v>
      </c>
      <c r="G9" s="20">
        <v>148.0</v>
      </c>
      <c r="H9" s="21">
        <f t="shared" si="1"/>
        <v>3193.9</v>
      </c>
      <c r="I9" s="22">
        <f t="shared" si="2"/>
        <v>3300.4</v>
      </c>
    </row>
    <row r="10" ht="13.5" customHeight="1">
      <c r="B10" s="5" t="s">
        <v>26</v>
      </c>
      <c r="C10" s="9" t="s">
        <v>36</v>
      </c>
      <c r="D10" s="9" t="s">
        <v>25</v>
      </c>
      <c r="E10" s="19"/>
      <c r="F10" s="17">
        <v>6.0</v>
      </c>
      <c r="G10" s="20">
        <v>121.0</v>
      </c>
      <c r="H10" s="21">
        <f t="shared" si="1"/>
        <v>2543.2</v>
      </c>
      <c r="I10" s="22">
        <f t="shared" si="2"/>
        <v>2698.3</v>
      </c>
    </row>
    <row r="11" ht="13.5" customHeight="1">
      <c r="B11" s="14"/>
      <c r="C11" s="52">
        <v>0.0</v>
      </c>
      <c r="D11" s="52">
        <v>22.3</v>
      </c>
      <c r="E11" s="19"/>
      <c r="F11" s="17">
        <v>7.0</v>
      </c>
      <c r="G11" s="20">
        <v>171.0</v>
      </c>
      <c r="H11" s="21">
        <f t="shared" si="1"/>
        <v>3748.2</v>
      </c>
      <c r="I11" s="22">
        <f t="shared" si="2"/>
        <v>3813.3</v>
      </c>
    </row>
    <row r="12" ht="13.5" customHeight="1">
      <c r="E12" s="19"/>
      <c r="F12" s="17">
        <v>8.0</v>
      </c>
      <c r="G12" s="20">
        <v>257.0</v>
      </c>
      <c r="H12" s="21">
        <f t="shared" si="1"/>
        <v>5820.8</v>
      </c>
      <c r="I12" s="22">
        <f t="shared" si="2"/>
        <v>5731.1</v>
      </c>
    </row>
    <row r="13" ht="13.5" customHeight="1">
      <c r="E13" s="19"/>
      <c r="F13" s="17">
        <v>9.0</v>
      </c>
      <c r="G13" s="20">
        <v>282.0</v>
      </c>
      <c r="H13" s="21">
        <f t="shared" si="1"/>
        <v>6423.3</v>
      </c>
      <c r="I13" s="22">
        <f t="shared" si="2"/>
        <v>6288.6</v>
      </c>
    </row>
    <row r="14" ht="13.5" customHeight="1">
      <c r="E14" s="19"/>
      <c r="F14" s="17">
        <v>10.0</v>
      </c>
      <c r="G14" s="20">
        <v>162.0</v>
      </c>
      <c r="H14" s="21">
        <f t="shared" si="1"/>
        <v>3531.3</v>
      </c>
      <c r="I14" s="22">
        <f t="shared" si="2"/>
        <v>3612.6</v>
      </c>
    </row>
    <row r="15" ht="13.5" customHeight="1">
      <c r="E15" s="19"/>
      <c r="F15" s="17">
        <v>11.0</v>
      </c>
      <c r="G15" s="20">
        <v>135.0</v>
      </c>
      <c r="H15" s="21">
        <f t="shared" si="1"/>
        <v>2880.6</v>
      </c>
      <c r="I15" s="22">
        <f t="shared" si="2"/>
        <v>3010.5</v>
      </c>
    </row>
    <row r="16" ht="13.5" customHeight="1">
      <c r="E16" s="19"/>
      <c r="F16" s="17">
        <v>12.0</v>
      </c>
      <c r="G16" s="20">
        <v>174.0</v>
      </c>
      <c r="H16" s="21">
        <f t="shared" si="1"/>
        <v>3820.5</v>
      </c>
      <c r="I16" s="22">
        <f t="shared" si="2"/>
        <v>3880.2</v>
      </c>
    </row>
    <row r="17" ht="13.5" customHeight="1">
      <c r="E17" s="19"/>
      <c r="F17" s="37" t="s">
        <v>38</v>
      </c>
      <c r="G17" s="8"/>
      <c r="H17" s="38">
        <f t="shared" ref="H17:I17" si="3">SUM(H5:H16)</f>
        <v>53340.9</v>
      </c>
      <c r="I17" s="38">
        <f t="shared" si="3"/>
        <v>53408.5</v>
      </c>
    </row>
    <row r="18" ht="13.5" customHeight="1">
      <c r="E18" s="19"/>
      <c r="H18" s="46"/>
      <c r="I18" s="27"/>
    </row>
    <row r="19" ht="13.5" customHeight="1">
      <c r="E19" s="19"/>
      <c r="H19" s="46"/>
      <c r="I19" s="27"/>
    </row>
    <row r="20" ht="13.5" customHeight="1">
      <c r="C20" s="19"/>
      <c r="E20" s="19"/>
      <c r="H20" s="46"/>
      <c r="I20" s="27"/>
    </row>
    <row r="21" ht="13.5" customHeight="1">
      <c r="C21" s="19"/>
      <c r="D21" s="48"/>
      <c r="E21" s="19"/>
      <c r="H21" s="46"/>
      <c r="I21" s="27"/>
    </row>
    <row r="22" ht="13.5" customHeight="1">
      <c r="C22" s="19"/>
      <c r="D22" s="48"/>
      <c r="E22" s="19"/>
      <c r="H22" s="46"/>
      <c r="I22" s="27"/>
    </row>
    <row r="23" ht="13.5" customHeight="1">
      <c r="C23" s="19"/>
      <c r="D23" s="48"/>
      <c r="H23" s="46"/>
      <c r="I23" s="27"/>
    </row>
    <row r="24" ht="13.5" customHeight="1">
      <c r="C24" s="19"/>
      <c r="D24" s="48"/>
      <c r="H24" s="46"/>
      <c r="I24" s="27"/>
    </row>
    <row r="25" ht="13.5" customHeight="1">
      <c r="C25" s="19"/>
      <c r="H25" s="46"/>
      <c r="I25" s="27"/>
    </row>
    <row r="26" ht="13.5" customHeight="1">
      <c r="C26" s="19"/>
      <c r="H26" s="46"/>
      <c r="I26" s="27"/>
    </row>
    <row r="27" ht="13.5" customHeight="1">
      <c r="C27" s="19"/>
      <c r="H27" s="46"/>
      <c r="I27" s="27"/>
    </row>
    <row r="28" ht="13.5" customHeight="1">
      <c r="C28" s="19"/>
      <c r="H28" s="46"/>
    </row>
    <row r="29" ht="13.5" customHeight="1">
      <c r="C29" s="19"/>
    </row>
    <row r="30" ht="13.5" customHeight="1">
      <c r="K30" s="48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6">
    <mergeCell ref="F3:F4"/>
    <mergeCell ref="G3:G4"/>
    <mergeCell ref="H3:I3"/>
    <mergeCell ref="B4:B8"/>
    <mergeCell ref="B10:B11"/>
    <mergeCell ref="F17:G1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2019-10-20T02:31:43Z</dcterms:created>
  <dc:creator>tatsuya</dc:creator>
</cp:coreProperties>
</file>